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server4\информация\Аналитические и информационные материалы\Аналитические записки\2021\АНАЛИТИКА К ЗАКОНОПРОЕКТАМ\33 сессия\Исполнение бюджета УР за 2020 год\Аналитическая записка\"/>
    </mc:Choice>
  </mc:AlternateContent>
  <bookViews>
    <workbookView xWindow="0" yWindow="0" windowWidth="28800" windowHeight="12435"/>
  </bookViews>
  <sheets>
    <sheet name="Лист1 (2)" sheetId="3" r:id="rId1"/>
  </sheets>
  <definedNames>
    <definedName name="_xlnm._FilterDatabase" localSheetId="0" hidden="1">'Лист1 (2)'!$A$5:$AA$257</definedName>
    <definedName name="_xlnm.Print_Titles" localSheetId="0">'Лист1 (2)'!$4:$5</definedName>
    <definedName name="_xlnm.Print_Area" localSheetId="0">'Лист1 (2)'!$A$1:$X$257</definedName>
  </definedNames>
  <calcPr calcId="152511"/>
</workbook>
</file>

<file path=xl/calcChain.xml><?xml version="1.0" encoding="utf-8"?>
<calcChain xmlns="http://schemas.openxmlformats.org/spreadsheetml/2006/main">
  <c r="R7" i="3" l="1"/>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4" i="3"/>
  <c r="R45" i="3"/>
  <c r="R46" i="3"/>
  <c r="R47" i="3"/>
  <c r="R48" i="3"/>
  <c r="R49" i="3"/>
  <c r="R50" i="3"/>
  <c r="R51"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4" i="3"/>
  <c r="R125" i="3"/>
  <c r="R126" i="3"/>
  <c r="R127" i="3"/>
  <c r="R128" i="3"/>
  <c r="R129" i="3"/>
  <c r="R130" i="3"/>
  <c r="R131" i="3"/>
  <c r="R132" i="3"/>
  <c r="R133" i="3"/>
  <c r="R134" i="3"/>
  <c r="R135" i="3"/>
  <c r="R136" i="3"/>
  <c r="R137" i="3"/>
  <c r="R138" i="3"/>
  <c r="R139" i="3"/>
  <c r="R140" i="3"/>
  <c r="R141" i="3"/>
  <c r="R142" i="3"/>
  <c r="R143" i="3"/>
  <c r="R144" i="3"/>
  <c r="R145" i="3"/>
  <c r="R146" i="3"/>
  <c r="R147"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6" i="3"/>
  <c r="X44" i="3" l="1"/>
  <c r="X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2" i="3"/>
  <c r="X45" i="3"/>
  <c r="X46" i="3"/>
  <c r="X47" i="3"/>
  <c r="X48" i="3"/>
  <c r="X49" i="3"/>
  <c r="X50" i="3"/>
  <c r="X51"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4" i="3"/>
  <c r="X125" i="3"/>
  <c r="X126" i="3"/>
  <c r="X127" i="3"/>
  <c r="X128" i="3"/>
  <c r="X129" i="3"/>
  <c r="X130" i="3"/>
  <c r="X131" i="3"/>
  <c r="X132" i="3"/>
  <c r="X133" i="3"/>
  <c r="X134" i="3"/>
  <c r="X135" i="3"/>
  <c r="X136" i="3"/>
  <c r="X137" i="3"/>
  <c r="X138" i="3"/>
  <c r="X139" i="3"/>
  <c r="X140" i="3"/>
  <c r="X141" i="3"/>
  <c r="X142" i="3"/>
  <c r="X143" i="3"/>
  <c r="X144" i="3"/>
  <c r="X145" i="3"/>
  <c r="X146" i="3"/>
  <c r="X147"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254" i="3"/>
  <c r="X219" i="3"/>
  <c r="X214" i="3"/>
  <c r="X220" i="3"/>
  <c r="X211" i="3"/>
  <c r="X212" i="3"/>
  <c r="X213" i="3"/>
  <c r="X215" i="3"/>
  <c r="X216" i="3"/>
  <c r="X217" i="3"/>
  <c r="X209" i="3"/>
  <c r="X218" i="3"/>
  <c r="X198" i="3"/>
  <c r="X191" i="3"/>
  <c r="X182" i="3"/>
  <c r="X183" i="3"/>
  <c r="X184" i="3"/>
  <c r="X185" i="3"/>
  <c r="X186" i="3"/>
  <c r="X187" i="3"/>
  <c r="X188" i="3"/>
  <c r="X189" i="3"/>
  <c r="X190" i="3"/>
  <c r="X192" i="3"/>
  <c r="X193" i="3"/>
  <c r="X194" i="3"/>
  <c r="X195" i="3"/>
  <c r="X196" i="3"/>
  <c r="X197" i="3"/>
  <c r="X199" i="3"/>
  <c r="X200" i="3"/>
  <c r="X201" i="3"/>
  <c r="X202" i="3"/>
  <c r="X203" i="3"/>
  <c r="X204" i="3"/>
  <c r="X205" i="3"/>
  <c r="X206" i="3"/>
  <c r="X207" i="3"/>
  <c r="X208" i="3"/>
  <c r="X21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5" i="3"/>
  <c r="X256" i="3"/>
  <c r="X257" i="3"/>
  <c r="N148" i="3"/>
  <c r="Q148" i="3"/>
  <c r="P43" i="3"/>
  <c r="P52" i="3"/>
  <c r="C148" i="3"/>
  <c r="E148" i="3"/>
  <c r="K148" i="3"/>
  <c r="O149" i="3"/>
  <c r="O150" i="3"/>
  <c r="P181" i="3"/>
  <c r="P179" i="3"/>
  <c r="P123" i="3"/>
  <c r="C43" i="3"/>
  <c r="D43" i="3"/>
  <c r="E43" i="3"/>
  <c r="F43" i="3"/>
  <c r="H43" i="3"/>
  <c r="I43" i="3"/>
  <c r="K43" i="3"/>
  <c r="X179" i="3" l="1"/>
  <c r="R179" i="3"/>
  <c r="X123" i="3"/>
  <c r="R123" i="3"/>
  <c r="X52" i="3"/>
  <c r="R52" i="3"/>
  <c r="X43" i="3"/>
  <c r="R43" i="3"/>
  <c r="P148" i="3"/>
  <c r="X148" i="3" s="1"/>
  <c r="D148" i="3"/>
  <c r="R148" i="3" l="1"/>
  <c r="P180" i="3"/>
  <c r="T179" i="3"/>
  <c r="U227" i="3" l="1"/>
  <c r="V214" i="3"/>
  <c r="M205" i="3"/>
  <c r="C52" i="3"/>
  <c r="V52" i="3" s="1"/>
  <c r="V42" i="3"/>
  <c r="V37" i="3" l="1"/>
  <c r="V38" i="3"/>
  <c r="V39" i="3"/>
  <c r="V40" i="3"/>
  <c r="W37" i="3"/>
  <c r="W38" i="3"/>
  <c r="W39" i="3"/>
  <c r="W40" i="3"/>
  <c r="T13" i="3"/>
  <c r="T7" i="3"/>
  <c r="T8" i="3"/>
  <c r="T9" i="3"/>
  <c r="T10" i="3"/>
  <c r="T11" i="3"/>
  <c r="T12"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82" i="3"/>
  <c r="T183" i="3"/>
  <c r="T184" i="3"/>
  <c r="T185" i="3"/>
  <c r="T186" i="3"/>
  <c r="T187" i="3"/>
  <c r="T188" i="3"/>
  <c r="T189" i="3"/>
  <c r="T190" i="3"/>
  <c r="T191" i="3"/>
  <c r="T192" i="3"/>
  <c r="T193" i="3"/>
  <c r="T194" i="3"/>
  <c r="T195" i="3"/>
  <c r="T196" i="3"/>
  <c r="T197" i="3"/>
  <c r="T198" i="3"/>
  <c r="T199" i="3"/>
  <c r="T200" i="3"/>
  <c r="T201" i="3"/>
  <c r="T202" i="3"/>
  <c r="T203" i="3"/>
  <c r="T204" i="3"/>
  <c r="T205" i="3"/>
  <c r="T206" i="3"/>
  <c r="T207" i="3"/>
  <c r="T208" i="3"/>
  <c r="T209" i="3"/>
  <c r="T210" i="3"/>
  <c r="T211" i="3"/>
  <c r="T212" i="3"/>
  <c r="T213" i="3"/>
  <c r="T214" i="3"/>
  <c r="T215" i="3"/>
  <c r="T216" i="3"/>
  <c r="T217" i="3"/>
  <c r="T218" i="3"/>
  <c r="T219" i="3"/>
  <c r="T220" i="3"/>
  <c r="T221" i="3"/>
  <c r="T222" i="3"/>
  <c r="T223" i="3"/>
  <c r="T224" i="3"/>
  <c r="T225" i="3"/>
  <c r="T226" i="3"/>
  <c r="T227" i="3"/>
  <c r="T228" i="3"/>
  <c r="T229" i="3"/>
  <c r="T230" i="3"/>
  <c r="T231" i="3"/>
  <c r="T232" i="3"/>
  <c r="T233" i="3"/>
  <c r="T234" i="3"/>
  <c r="T235" i="3"/>
  <c r="T236" i="3"/>
  <c r="T237" i="3"/>
  <c r="T238" i="3"/>
  <c r="T239" i="3"/>
  <c r="T240" i="3"/>
  <c r="T241" i="3"/>
  <c r="T242" i="3"/>
  <c r="T243" i="3"/>
  <c r="T244" i="3"/>
  <c r="T245" i="3"/>
  <c r="T246" i="3"/>
  <c r="T247" i="3"/>
  <c r="T248" i="3"/>
  <c r="T249" i="3"/>
  <c r="T250" i="3"/>
  <c r="T251" i="3"/>
  <c r="T252" i="3"/>
  <c r="T253" i="3"/>
  <c r="T254" i="3"/>
  <c r="T255" i="3"/>
  <c r="T256" i="3"/>
  <c r="T257" i="3"/>
  <c r="T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2" i="3"/>
  <c r="U43" i="3"/>
  <c r="U44" i="3"/>
  <c r="U45" i="3"/>
  <c r="U46"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2" i="3"/>
  <c r="U183" i="3"/>
  <c r="U184" i="3"/>
  <c r="U185" i="3"/>
  <c r="U186" i="3"/>
  <c r="U187" i="3"/>
  <c r="U188"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6" i="3"/>
  <c r="U218" i="3"/>
  <c r="U219" i="3"/>
  <c r="U220" i="3"/>
  <c r="U221" i="3"/>
  <c r="U222" i="3"/>
  <c r="U223" i="3"/>
  <c r="U224" i="3"/>
  <c r="U225" i="3"/>
  <c r="U226"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6" i="3"/>
  <c r="W6" i="3" l="1"/>
  <c r="V8" i="3"/>
  <c r="V9" i="3"/>
  <c r="V11" i="3"/>
  <c r="V13" i="3"/>
  <c r="V15" i="3"/>
  <c r="V16" i="3"/>
  <c r="V17" i="3"/>
  <c r="V18" i="3"/>
  <c r="V19" i="3"/>
  <c r="V20" i="3"/>
  <c r="V21" i="3"/>
  <c r="V23" i="3"/>
  <c r="V25" i="3"/>
  <c r="V26" i="3"/>
  <c r="V27" i="3"/>
  <c r="V28" i="3"/>
  <c r="V29" i="3"/>
  <c r="V30" i="3"/>
  <c r="V31" i="3"/>
  <c r="V32" i="3"/>
  <c r="V33" i="3"/>
  <c r="V34" i="3"/>
  <c r="V35" i="3"/>
  <c r="V36" i="3"/>
  <c r="V44" i="3"/>
  <c r="V45" i="3"/>
  <c r="V46"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4" i="3"/>
  <c r="V125" i="3"/>
  <c r="V126" i="3"/>
  <c r="V127" i="3"/>
  <c r="V128" i="3"/>
  <c r="V129" i="3"/>
  <c r="V130" i="3"/>
  <c r="V131" i="3"/>
  <c r="V132" i="3"/>
  <c r="V133" i="3"/>
  <c r="V134" i="3"/>
  <c r="V135" i="3"/>
  <c r="V136" i="3"/>
  <c r="V137" i="3"/>
  <c r="V138" i="3"/>
  <c r="V139" i="3"/>
  <c r="V140" i="3"/>
  <c r="V141" i="3"/>
  <c r="V142" i="3"/>
  <c r="V143" i="3"/>
  <c r="V144" i="3"/>
  <c r="V145" i="3"/>
  <c r="V146" i="3"/>
  <c r="V147"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6"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44" i="3"/>
  <c r="W45" i="3"/>
  <c r="W46" i="3"/>
  <c r="W47" i="3"/>
  <c r="W48" i="3"/>
  <c r="W49" i="3"/>
  <c r="W50" i="3"/>
  <c r="W51"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4" i="3"/>
  <c r="W125" i="3"/>
  <c r="W126" i="3"/>
  <c r="W127" i="3"/>
  <c r="W128" i="3"/>
  <c r="W129" i="3"/>
  <c r="W130" i="3"/>
  <c r="W131" i="3"/>
  <c r="W132" i="3"/>
  <c r="W133" i="3"/>
  <c r="W134" i="3"/>
  <c r="W135" i="3"/>
  <c r="W136" i="3"/>
  <c r="W137" i="3"/>
  <c r="W138" i="3"/>
  <c r="W139" i="3"/>
  <c r="W140" i="3"/>
  <c r="W141" i="3"/>
  <c r="W142" i="3"/>
  <c r="W143" i="3"/>
  <c r="W144" i="3"/>
  <c r="W145" i="3"/>
  <c r="W146" i="3"/>
  <c r="W147"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J182" i="3"/>
  <c r="K182" i="3"/>
  <c r="L244" i="3"/>
  <c r="L238" i="3"/>
  <c r="J238" i="3"/>
  <c r="L254" i="3"/>
  <c r="J254" i="3"/>
  <c r="J249" i="3"/>
  <c r="L249" i="3"/>
  <c r="N252" i="3"/>
  <c r="W252" i="3" s="1"/>
  <c r="J230" i="3"/>
  <c r="L219" i="3"/>
  <c r="N219" i="3" s="1"/>
  <c r="W219" i="3" s="1"/>
  <c r="J219" i="3"/>
  <c r="L182" i="3"/>
  <c r="E182" i="3"/>
  <c r="G182" i="3" s="1"/>
  <c r="H181" i="3"/>
  <c r="C181" i="3"/>
  <c r="D181" i="3"/>
  <c r="F181" i="3"/>
  <c r="N183" i="3"/>
  <c r="N184" i="3"/>
  <c r="W184" i="3" s="1"/>
  <c r="N185" i="3"/>
  <c r="W185" i="3" s="1"/>
  <c r="N186" i="3"/>
  <c r="W186" i="3" s="1"/>
  <c r="N187" i="3"/>
  <c r="W187" i="3" s="1"/>
  <c r="N188" i="3"/>
  <c r="W188" i="3" s="1"/>
  <c r="N189" i="3"/>
  <c r="N190" i="3"/>
  <c r="W190" i="3" s="1"/>
  <c r="N191" i="3"/>
  <c r="N192" i="3"/>
  <c r="N194" i="3"/>
  <c r="W194" i="3" s="1"/>
  <c r="N195" i="3"/>
  <c r="W195" i="3" s="1"/>
  <c r="N196" i="3"/>
  <c r="N197" i="3"/>
  <c r="N199" i="3"/>
  <c r="W199" i="3" s="1"/>
  <c r="N200" i="3"/>
  <c r="W200" i="3" s="1"/>
  <c r="N201" i="3"/>
  <c r="W201" i="3" s="1"/>
  <c r="N202" i="3"/>
  <c r="W202" i="3" s="1"/>
  <c r="N203" i="3"/>
  <c r="W203" i="3" s="1"/>
  <c r="N204" i="3"/>
  <c r="N205" i="3"/>
  <c r="W205" i="3" s="1"/>
  <c r="N206" i="3"/>
  <c r="W206" i="3" s="1"/>
  <c r="N207" i="3"/>
  <c r="W207" i="3" s="1"/>
  <c r="N208" i="3"/>
  <c r="W208" i="3" s="1"/>
  <c r="N210" i="3"/>
  <c r="W210" i="3" s="1"/>
  <c r="N211" i="3"/>
  <c r="W211" i="3" s="1"/>
  <c r="N212" i="3"/>
  <c r="W212" i="3" s="1"/>
  <c r="N213" i="3"/>
  <c r="W213" i="3" s="1"/>
  <c r="N215" i="3"/>
  <c r="N216" i="3"/>
  <c r="W216" i="3" s="1"/>
  <c r="N217" i="3"/>
  <c r="N218" i="3"/>
  <c r="N220" i="3"/>
  <c r="W220" i="3" s="1"/>
  <c r="N221" i="3"/>
  <c r="W221" i="3" s="1"/>
  <c r="N222" i="3"/>
  <c r="W222" i="3" s="1"/>
  <c r="N223" i="3"/>
  <c r="W223" i="3" s="1"/>
  <c r="N224" i="3"/>
  <c r="W224" i="3" s="1"/>
  <c r="N225" i="3"/>
  <c r="W225" i="3" s="1"/>
  <c r="N226" i="3"/>
  <c r="W226" i="3" s="1"/>
  <c r="N228" i="3"/>
  <c r="W228" i="3" s="1"/>
  <c r="N229" i="3"/>
  <c r="W229" i="3" s="1"/>
  <c r="N231" i="3"/>
  <c r="W231" i="3" s="1"/>
  <c r="N232" i="3"/>
  <c r="W232" i="3" s="1"/>
  <c r="N233" i="3"/>
  <c r="W233" i="3" s="1"/>
  <c r="N234" i="3"/>
  <c r="W234" i="3" s="1"/>
  <c r="N235" i="3"/>
  <c r="W235" i="3" s="1"/>
  <c r="N236" i="3"/>
  <c r="W236" i="3" s="1"/>
  <c r="N237" i="3"/>
  <c r="W237" i="3" s="1"/>
  <c r="N239" i="3"/>
  <c r="N240" i="3"/>
  <c r="W240" i="3" s="1"/>
  <c r="N241" i="3"/>
  <c r="W241" i="3" s="1"/>
  <c r="N242" i="3"/>
  <c r="W242" i="3" s="1"/>
  <c r="N243" i="3"/>
  <c r="W243" i="3" s="1"/>
  <c r="N245" i="3"/>
  <c r="W245" i="3" s="1"/>
  <c r="N246" i="3"/>
  <c r="W246" i="3" s="1"/>
  <c r="N247" i="3"/>
  <c r="W247" i="3" s="1"/>
  <c r="N248" i="3"/>
  <c r="W248" i="3" s="1"/>
  <c r="N250" i="3"/>
  <c r="W250" i="3" s="1"/>
  <c r="N251" i="3"/>
  <c r="W251" i="3" s="1"/>
  <c r="N253" i="3"/>
  <c r="N254" i="3"/>
  <c r="W254" i="3" s="1"/>
  <c r="N255" i="3"/>
  <c r="N256" i="3"/>
  <c r="W256" i="3" s="1"/>
  <c r="N257" i="3"/>
  <c r="W257" i="3" s="1"/>
  <c r="M183" i="3"/>
  <c r="M184" i="3"/>
  <c r="Q181" i="3"/>
  <c r="R181" i="3" s="1"/>
  <c r="N249" i="3"/>
  <c r="W249" i="3" s="1"/>
  <c r="N238" i="3"/>
  <c r="W238" i="3" s="1"/>
  <c r="L230" i="3"/>
  <c r="N230" i="3" s="1"/>
  <c r="W230" i="3" s="1"/>
  <c r="L227" i="3"/>
  <c r="N227" i="3" s="1"/>
  <c r="L214" i="3"/>
  <c r="N214" i="3" s="1"/>
  <c r="W214" i="3" s="1"/>
  <c r="L193" i="3"/>
  <c r="N193" i="3" s="1"/>
  <c r="W193" i="3" s="1"/>
  <c r="L198" i="3"/>
  <c r="N198" i="3" s="1"/>
  <c r="W198" i="3" s="1"/>
  <c r="L209" i="3"/>
  <c r="N209" i="3" s="1"/>
  <c r="W209" i="3" s="1"/>
  <c r="K179" i="3"/>
  <c r="I179" i="3"/>
  <c r="E179" i="3"/>
  <c r="N123" i="3"/>
  <c r="N52" i="3"/>
  <c r="W52" i="3" s="1"/>
  <c r="W43" i="3"/>
  <c r="W218" i="3" l="1"/>
  <c r="W255" i="3"/>
  <c r="W253" i="3"/>
  <c r="W204" i="3"/>
  <c r="W197" i="3"/>
  <c r="W192" i="3"/>
  <c r="W239" i="3"/>
  <c r="W217" i="3"/>
  <c r="W196" i="3"/>
  <c r="W191" i="3"/>
  <c r="W189" i="3"/>
  <c r="W183" i="3"/>
  <c r="V181" i="3"/>
  <c r="X181" i="3"/>
  <c r="W123" i="3"/>
  <c r="W227" i="3"/>
  <c r="O227" i="3"/>
  <c r="T181" i="3"/>
  <c r="U181" i="3"/>
  <c r="L181" i="3"/>
  <c r="N182" i="3"/>
  <c r="W182" i="3" s="1"/>
  <c r="M254" i="3"/>
  <c r="K181" i="3"/>
  <c r="J181" i="3"/>
  <c r="M182" i="3"/>
  <c r="N244" i="3" l="1"/>
  <c r="N181" i="3" l="1"/>
  <c r="W181" i="3" s="1"/>
  <c r="W244" i="3"/>
  <c r="O8" i="3"/>
  <c r="O9" i="3"/>
  <c r="O11" i="3"/>
  <c r="O13" i="3"/>
  <c r="O15" i="3"/>
  <c r="O16" i="3"/>
  <c r="O17" i="3"/>
  <c r="O18" i="3"/>
  <c r="O19" i="3"/>
  <c r="O20" i="3"/>
  <c r="O21" i="3"/>
  <c r="O23" i="3"/>
  <c r="O25" i="3"/>
  <c r="O26" i="3"/>
  <c r="O27" i="3"/>
  <c r="O28" i="3"/>
  <c r="O29" i="3"/>
  <c r="O30" i="3"/>
  <c r="O31" i="3"/>
  <c r="O32" i="3"/>
  <c r="O33" i="3"/>
  <c r="O34" i="3"/>
  <c r="O35" i="3"/>
  <c r="O36" i="3"/>
  <c r="O37" i="3"/>
  <c r="O38" i="3"/>
  <c r="O39" i="3"/>
  <c r="O40" i="3"/>
  <c r="O44" i="3"/>
  <c r="O45" i="3"/>
  <c r="O46" i="3"/>
  <c r="O47" i="3"/>
  <c r="O48" i="3"/>
  <c r="O49" i="3"/>
  <c r="O50" i="3"/>
  <c r="O51"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4" i="3"/>
  <c r="O125" i="3"/>
  <c r="O126" i="3"/>
  <c r="O127" i="3"/>
  <c r="O128" i="3"/>
  <c r="O129" i="3"/>
  <c r="O130" i="3"/>
  <c r="O131" i="3"/>
  <c r="O132" i="3"/>
  <c r="O133" i="3"/>
  <c r="O134" i="3"/>
  <c r="O135" i="3"/>
  <c r="O136" i="3"/>
  <c r="O137" i="3"/>
  <c r="O138" i="3"/>
  <c r="O139" i="3"/>
  <c r="O140" i="3"/>
  <c r="O141" i="3"/>
  <c r="O142" i="3"/>
  <c r="O143" i="3"/>
  <c r="O144" i="3"/>
  <c r="O145" i="3"/>
  <c r="O146" i="3"/>
  <c r="O147"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247" i="3"/>
  <c r="O248" i="3"/>
  <c r="O253" i="3"/>
  <c r="O254" i="3"/>
  <c r="O255" i="3"/>
  <c r="O256" i="3"/>
  <c r="O257" i="3"/>
  <c r="Q180" i="3"/>
  <c r="T180" i="3" l="1"/>
  <c r="R180" i="3"/>
  <c r="O43" i="3"/>
  <c r="L177" i="3"/>
  <c r="L165" i="3" l="1"/>
  <c r="L144" i="3"/>
  <c r="O182" i="3" l="1"/>
  <c r="O183" i="3"/>
  <c r="O184" i="3"/>
  <c r="O185" i="3"/>
  <c r="O186" i="3"/>
  <c r="O187" i="3"/>
  <c r="O188" i="3"/>
  <c r="O189" i="3"/>
  <c r="O190" i="3"/>
  <c r="O192" i="3"/>
  <c r="O193" i="3"/>
  <c r="O194" i="3"/>
  <c r="O195" i="3"/>
  <c r="O196" i="3"/>
  <c r="O197" i="3"/>
  <c r="O198" i="3"/>
  <c r="O199" i="3"/>
  <c r="O200" i="3"/>
  <c r="O201" i="3"/>
  <c r="O202" i="3"/>
  <c r="O203" i="3"/>
  <c r="O204" i="3"/>
  <c r="O205" i="3"/>
  <c r="O206" i="3"/>
  <c r="O207" i="3"/>
  <c r="O208" i="3"/>
  <c r="O209" i="3"/>
  <c r="O210" i="3"/>
  <c r="O211" i="3"/>
  <c r="O212" i="3"/>
  <c r="O213" i="3"/>
  <c r="O214" i="3"/>
  <c r="O216" i="3"/>
  <c r="O218" i="3"/>
  <c r="O219" i="3"/>
  <c r="O220" i="3"/>
  <c r="O221" i="3"/>
  <c r="O222" i="3"/>
  <c r="O223" i="3"/>
  <c r="O224" i="3"/>
  <c r="O225" i="3"/>
  <c r="O226" i="3"/>
  <c r="O228" i="3"/>
  <c r="O229" i="3"/>
  <c r="O230" i="3"/>
  <c r="O231" i="3"/>
  <c r="O232" i="3"/>
  <c r="O233" i="3"/>
  <c r="O234" i="3"/>
  <c r="O235" i="3"/>
  <c r="O236" i="3"/>
  <c r="O237" i="3"/>
  <c r="O238" i="3"/>
  <c r="O239" i="3"/>
  <c r="O240" i="3"/>
  <c r="O241" i="3"/>
  <c r="O242" i="3"/>
  <c r="O243" i="3"/>
  <c r="O244" i="3"/>
  <c r="O245" i="3"/>
  <c r="O246" i="3"/>
  <c r="O249" i="3"/>
  <c r="O250" i="3"/>
  <c r="O251" i="3"/>
  <c r="O252" i="3"/>
  <c r="L7" i="3"/>
  <c r="L8" i="3"/>
  <c r="L9" i="3"/>
  <c r="L10" i="3"/>
  <c r="L11" i="3"/>
  <c r="L37" i="3"/>
  <c r="L45" i="3"/>
  <c r="L43" i="3" s="1"/>
  <c r="L48" i="3"/>
  <c r="L49" i="3"/>
  <c r="L81" i="3"/>
  <c r="L90" i="3"/>
  <c r="L96" i="3"/>
  <c r="L112" i="3"/>
  <c r="L117" i="3"/>
  <c r="L127" i="3"/>
  <c r="L136" i="3"/>
  <c r="L137" i="3"/>
  <c r="L140" i="3"/>
  <c r="L168" i="3"/>
  <c r="L169" i="3"/>
  <c r="O191" i="3" l="1"/>
  <c r="O181" i="3" s="1"/>
  <c r="F42" i="3"/>
  <c r="F179" i="3" s="1"/>
  <c r="D42" i="3"/>
  <c r="F60" i="3"/>
  <c r="F85" i="3"/>
  <c r="F84" i="3"/>
  <c r="F107" i="3"/>
  <c r="M256" i="3"/>
  <c r="M257" i="3"/>
  <c r="M255" i="3"/>
  <c r="M253" i="3"/>
  <c r="J180" i="3"/>
  <c r="H180" i="3"/>
  <c r="F180" i="3"/>
  <c r="H168" i="3"/>
  <c r="F116" i="3"/>
  <c r="L6" i="3"/>
  <c r="K123" i="3"/>
  <c r="L123" i="3" s="1"/>
  <c r="K52" i="3"/>
  <c r="L52" i="3" s="1"/>
  <c r="J168" i="3"/>
  <c r="M168" i="3" s="1"/>
  <c r="J166" i="3"/>
  <c r="M166" i="3" s="1"/>
  <c r="J165" i="3"/>
  <c r="M165" i="3" s="1"/>
  <c r="J7" i="3"/>
  <c r="J8" i="3"/>
  <c r="J9" i="3"/>
  <c r="J10" i="3"/>
  <c r="J11" i="3"/>
  <c r="J12" i="3"/>
  <c r="J13" i="3"/>
  <c r="J14" i="3"/>
  <c r="J15" i="3"/>
  <c r="J16" i="3"/>
  <c r="J17" i="3"/>
  <c r="J18" i="3"/>
  <c r="J19" i="3"/>
  <c r="J20" i="3"/>
  <c r="J21" i="3"/>
  <c r="J22" i="3"/>
  <c r="J23" i="3"/>
  <c r="J24" i="3"/>
  <c r="J25" i="3"/>
  <c r="J26" i="3"/>
  <c r="J27" i="3"/>
  <c r="J28" i="3"/>
  <c r="J30" i="3"/>
  <c r="J31" i="3"/>
  <c r="J32" i="3"/>
  <c r="J33" i="3"/>
  <c r="J34" i="3"/>
  <c r="J35" i="3"/>
  <c r="J36" i="3"/>
  <c r="J37" i="3"/>
  <c r="J38" i="3"/>
  <c r="J39" i="3"/>
  <c r="J40" i="3"/>
  <c r="J42" i="3"/>
  <c r="J44" i="3"/>
  <c r="J45" i="3"/>
  <c r="M45" i="3" s="1"/>
  <c r="J46" i="3"/>
  <c r="M46" i="3" s="1"/>
  <c r="J47" i="3"/>
  <c r="M47" i="3" s="1"/>
  <c r="J48" i="3"/>
  <c r="M48" i="3" s="1"/>
  <c r="J49" i="3"/>
  <c r="M49" i="3" s="1"/>
  <c r="J50" i="3"/>
  <c r="J51" i="3"/>
  <c r="J53" i="3"/>
  <c r="J54" i="3"/>
  <c r="J55" i="3"/>
  <c r="J56" i="3"/>
  <c r="M56" i="3" s="1"/>
  <c r="J57" i="3"/>
  <c r="M57" i="3" s="1"/>
  <c r="J58" i="3"/>
  <c r="M58" i="3" s="1"/>
  <c r="J59" i="3"/>
  <c r="M59" i="3" s="1"/>
  <c r="J60" i="3"/>
  <c r="J61" i="3"/>
  <c r="M61" i="3" s="1"/>
  <c r="J62" i="3"/>
  <c r="M62" i="3" s="1"/>
  <c r="J63" i="3"/>
  <c r="M63" i="3" s="1"/>
  <c r="J64" i="3"/>
  <c r="M64" i="3" s="1"/>
  <c r="J65" i="3"/>
  <c r="M65" i="3" s="1"/>
  <c r="J66" i="3"/>
  <c r="M66" i="3" s="1"/>
  <c r="J67" i="3"/>
  <c r="M67" i="3" s="1"/>
  <c r="J68" i="3"/>
  <c r="M68" i="3" s="1"/>
  <c r="J69" i="3"/>
  <c r="M69" i="3" s="1"/>
  <c r="J70" i="3"/>
  <c r="M70" i="3" s="1"/>
  <c r="J71" i="3"/>
  <c r="M71" i="3" s="1"/>
  <c r="J72" i="3"/>
  <c r="M72" i="3" s="1"/>
  <c r="J73" i="3"/>
  <c r="M73" i="3" s="1"/>
  <c r="J74" i="3"/>
  <c r="M74" i="3" s="1"/>
  <c r="J75" i="3"/>
  <c r="M75" i="3" s="1"/>
  <c r="J76" i="3"/>
  <c r="M76" i="3" s="1"/>
  <c r="J77" i="3"/>
  <c r="M77" i="3" s="1"/>
  <c r="J78" i="3"/>
  <c r="M78" i="3" s="1"/>
  <c r="J79" i="3"/>
  <c r="M79" i="3" s="1"/>
  <c r="J80" i="3"/>
  <c r="J81" i="3"/>
  <c r="J82" i="3"/>
  <c r="J83" i="3"/>
  <c r="J84" i="3"/>
  <c r="J85" i="3"/>
  <c r="J86" i="3"/>
  <c r="M86" i="3" s="1"/>
  <c r="J87" i="3"/>
  <c r="J88" i="3"/>
  <c r="J89" i="3"/>
  <c r="M89" i="3" s="1"/>
  <c r="J90" i="3"/>
  <c r="M90" i="3" s="1"/>
  <c r="J91" i="3"/>
  <c r="M91" i="3" s="1"/>
  <c r="J92" i="3"/>
  <c r="J93" i="3"/>
  <c r="J94" i="3"/>
  <c r="M94" i="3" s="1"/>
  <c r="J95" i="3"/>
  <c r="M95" i="3" s="1"/>
  <c r="J96" i="3"/>
  <c r="M96" i="3" s="1"/>
  <c r="J97" i="3"/>
  <c r="M97" i="3" s="1"/>
  <c r="J98" i="3"/>
  <c r="M98" i="3" s="1"/>
  <c r="J99" i="3"/>
  <c r="M99" i="3" s="1"/>
  <c r="J100" i="3"/>
  <c r="M100" i="3" s="1"/>
  <c r="J101" i="3"/>
  <c r="M101" i="3" s="1"/>
  <c r="J102" i="3"/>
  <c r="M102" i="3" s="1"/>
  <c r="J103" i="3"/>
  <c r="M103" i="3" s="1"/>
  <c r="J104" i="3"/>
  <c r="M104" i="3" s="1"/>
  <c r="J105" i="3"/>
  <c r="J107" i="3"/>
  <c r="J108" i="3"/>
  <c r="M108" i="3" s="1"/>
  <c r="J109" i="3"/>
  <c r="M109" i="3" s="1"/>
  <c r="J110" i="3"/>
  <c r="M110" i="3" s="1"/>
  <c r="J111" i="3"/>
  <c r="J112" i="3"/>
  <c r="J113" i="3"/>
  <c r="M113" i="3" s="1"/>
  <c r="J114" i="3"/>
  <c r="J115" i="3"/>
  <c r="J116" i="3"/>
  <c r="J117" i="3"/>
  <c r="J118" i="3"/>
  <c r="M118" i="3" s="1"/>
  <c r="J119" i="3"/>
  <c r="J120" i="3"/>
  <c r="J121" i="3"/>
  <c r="J122" i="3"/>
  <c r="M122" i="3" s="1"/>
  <c r="J124" i="3"/>
  <c r="J125" i="3"/>
  <c r="J126" i="3"/>
  <c r="J127" i="3"/>
  <c r="J128" i="3"/>
  <c r="J130" i="3"/>
  <c r="J131" i="3"/>
  <c r="J132" i="3"/>
  <c r="J133" i="3"/>
  <c r="J134" i="3"/>
  <c r="J135" i="3"/>
  <c r="J136" i="3"/>
  <c r="J137" i="3"/>
  <c r="J138" i="3"/>
  <c r="J139" i="3"/>
  <c r="J140" i="3"/>
  <c r="J141" i="3"/>
  <c r="J142" i="3"/>
  <c r="J143" i="3"/>
  <c r="J144" i="3"/>
  <c r="J145" i="3"/>
  <c r="J146" i="3"/>
  <c r="J147" i="3"/>
  <c r="J151" i="3"/>
  <c r="J152" i="3"/>
  <c r="J153" i="3"/>
  <c r="J154" i="3"/>
  <c r="J155" i="3"/>
  <c r="J156" i="3"/>
  <c r="J158" i="3"/>
  <c r="J159" i="3"/>
  <c r="J160" i="3"/>
  <c r="J161" i="3"/>
  <c r="J162" i="3"/>
  <c r="M162" i="3" s="1"/>
  <c r="J163" i="3"/>
  <c r="M163" i="3" s="1"/>
  <c r="J164" i="3"/>
  <c r="M164" i="3" s="1"/>
  <c r="J169" i="3"/>
  <c r="J171" i="3"/>
  <c r="J173" i="3"/>
  <c r="J172" i="3"/>
  <c r="J177" i="3"/>
  <c r="J178" i="3"/>
  <c r="J6" i="3"/>
  <c r="J179" i="3" s="1"/>
  <c r="M138" i="3"/>
  <c r="J43" i="3" l="1"/>
  <c r="M107" i="3"/>
  <c r="M116" i="3"/>
  <c r="M84" i="3"/>
  <c r="M60" i="3"/>
  <c r="M85" i="3"/>
  <c r="M12" i="3" l="1"/>
  <c r="M13" i="3"/>
  <c r="M14" i="3"/>
  <c r="M15" i="3"/>
  <c r="M16" i="3"/>
  <c r="M17" i="3"/>
  <c r="M18" i="3"/>
  <c r="M19" i="3"/>
  <c r="M20" i="3"/>
  <c r="M21" i="3"/>
  <c r="M22" i="3"/>
  <c r="M23" i="3"/>
  <c r="M24" i="3"/>
  <c r="M25" i="3"/>
  <c r="M26" i="3"/>
  <c r="M27" i="3"/>
  <c r="M28" i="3"/>
  <c r="M30" i="3"/>
  <c r="M31" i="3"/>
  <c r="M32" i="3"/>
  <c r="M38" i="3"/>
  <c r="M39" i="3"/>
  <c r="M40" i="3"/>
  <c r="M44" i="3"/>
  <c r="M53" i="3"/>
  <c r="M124" i="3"/>
  <c r="M126" i="3"/>
  <c r="M127" i="3"/>
  <c r="M128" i="3"/>
  <c r="M130" i="3"/>
  <c r="M131" i="3"/>
  <c r="M132" i="3"/>
  <c r="M134" i="3"/>
  <c r="M136" i="3"/>
  <c r="M137" i="3"/>
  <c r="M141" i="3"/>
  <c r="M142" i="3"/>
  <c r="M143" i="3"/>
  <c r="M144" i="3"/>
  <c r="M145" i="3"/>
  <c r="M146" i="3"/>
  <c r="M147" i="3"/>
  <c r="M151" i="3"/>
  <c r="M152" i="3"/>
  <c r="M153" i="3"/>
  <c r="M154" i="3"/>
  <c r="M155" i="3"/>
  <c r="M185" i="3"/>
  <c r="M186" i="3"/>
  <c r="M187" i="3"/>
  <c r="M188" i="3"/>
  <c r="M189" i="3"/>
  <c r="M190" i="3"/>
  <c r="M191" i="3"/>
  <c r="M192" i="3"/>
  <c r="M193" i="3"/>
  <c r="M194" i="3"/>
  <c r="M195" i="3"/>
  <c r="M196" i="3"/>
  <c r="M197" i="3"/>
  <c r="M198" i="3"/>
  <c r="M199" i="3"/>
  <c r="M200" i="3"/>
  <c r="M201" i="3"/>
  <c r="M202" i="3"/>
  <c r="M203" i="3"/>
  <c r="M204" i="3"/>
  <c r="M206" i="3"/>
  <c r="M207" i="3"/>
  <c r="M208" i="3"/>
  <c r="M209" i="3"/>
  <c r="M210" i="3"/>
  <c r="M211" i="3"/>
  <c r="M212" i="3"/>
  <c r="M213" i="3"/>
  <c r="M214" i="3"/>
  <c r="M216" i="3"/>
  <c r="M218" i="3"/>
  <c r="M217"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43" i="3" l="1"/>
  <c r="M181" i="3"/>
  <c r="H259" i="3"/>
  <c r="I217" i="3" l="1"/>
  <c r="H55" i="3"/>
  <c r="M55" i="3" s="1"/>
  <c r="H80" i="3"/>
  <c r="M80" i="3" s="1"/>
  <c r="H87" i="3"/>
  <c r="M87" i="3" s="1"/>
  <c r="H156" i="3"/>
  <c r="M156" i="3" s="1"/>
  <c r="H169" i="3"/>
  <c r="M169" i="3" s="1"/>
  <c r="H178" i="3"/>
  <c r="I123" i="3"/>
  <c r="J123" i="3" s="1"/>
  <c r="I52" i="3"/>
  <c r="H50" i="3"/>
  <c r="M50" i="3" s="1"/>
  <c r="H51" i="3"/>
  <c r="M51" i="3" s="1"/>
  <c r="M178" i="3" l="1"/>
  <c r="J52" i="3"/>
  <c r="G162" i="3"/>
  <c r="G158" i="3"/>
  <c r="H158" i="3" s="1"/>
  <c r="M158" i="3" s="1"/>
  <c r="G86" i="3"/>
  <c r="G21" i="3"/>
  <c r="G7" i="3"/>
  <c r="G8" i="3"/>
  <c r="G9" i="3"/>
  <c r="G10" i="3"/>
  <c r="G11" i="3"/>
  <c r="G12" i="3"/>
  <c r="G13" i="3"/>
  <c r="G14" i="3"/>
  <c r="G15" i="3"/>
  <c r="G16" i="3"/>
  <c r="G17" i="3"/>
  <c r="G18" i="3"/>
  <c r="G19" i="3"/>
  <c r="G20" i="3"/>
  <c r="G22" i="3"/>
  <c r="G23" i="3"/>
  <c r="G24" i="3"/>
  <c r="G25" i="3"/>
  <c r="G26" i="3"/>
  <c r="G27" i="3"/>
  <c r="G28" i="3"/>
  <c r="G30" i="3"/>
  <c r="G31" i="3"/>
  <c r="G32" i="3"/>
  <c r="G33" i="3"/>
  <c r="G34" i="3"/>
  <c r="G35" i="3"/>
  <c r="G36" i="3"/>
  <c r="G37" i="3"/>
  <c r="G38" i="3"/>
  <c r="G39" i="3"/>
  <c r="G40" i="3"/>
  <c r="G44" i="3"/>
  <c r="G45" i="3"/>
  <c r="G46" i="3"/>
  <c r="G53" i="3"/>
  <c r="G56" i="3"/>
  <c r="G57" i="3"/>
  <c r="G58" i="3"/>
  <c r="G59" i="3"/>
  <c r="G61" i="3"/>
  <c r="G62" i="3"/>
  <c r="G63" i="3"/>
  <c r="G64" i="3"/>
  <c r="G65" i="3"/>
  <c r="G66" i="3"/>
  <c r="G67" i="3"/>
  <c r="G68" i="3"/>
  <c r="G69" i="3"/>
  <c r="G70" i="3"/>
  <c r="G71" i="3"/>
  <c r="G72" i="3"/>
  <c r="G73" i="3"/>
  <c r="G74" i="3"/>
  <c r="G75" i="3"/>
  <c r="G76" i="3"/>
  <c r="G77" i="3"/>
  <c r="G78" i="3"/>
  <c r="G79" i="3"/>
  <c r="G54" i="3"/>
  <c r="H54" i="3" s="1"/>
  <c r="G81" i="3"/>
  <c r="G82" i="3"/>
  <c r="H82" i="3" s="1"/>
  <c r="M82" i="3" s="1"/>
  <c r="G83" i="3"/>
  <c r="H83" i="3" s="1"/>
  <c r="M83" i="3" s="1"/>
  <c r="G89" i="3"/>
  <c r="G90" i="3"/>
  <c r="G91" i="3"/>
  <c r="G92" i="3"/>
  <c r="H92" i="3" s="1"/>
  <c r="M92" i="3" s="1"/>
  <c r="G93" i="3"/>
  <c r="H93" i="3" s="1"/>
  <c r="M93" i="3" s="1"/>
  <c r="G94" i="3"/>
  <c r="G95" i="3"/>
  <c r="G96" i="3"/>
  <c r="G97" i="3"/>
  <c r="G98" i="3"/>
  <c r="G99" i="3"/>
  <c r="G100" i="3"/>
  <c r="G101" i="3"/>
  <c r="G102" i="3"/>
  <c r="G103" i="3"/>
  <c r="G104" i="3"/>
  <c r="G105" i="3"/>
  <c r="H105" i="3" s="1"/>
  <c r="M105" i="3" s="1"/>
  <c r="G108" i="3"/>
  <c r="G109" i="3"/>
  <c r="G110" i="3"/>
  <c r="G111" i="3"/>
  <c r="H111" i="3" s="1"/>
  <c r="M111" i="3" s="1"/>
  <c r="G112" i="3"/>
  <c r="H112" i="3" s="1"/>
  <c r="M112" i="3" s="1"/>
  <c r="G113" i="3"/>
  <c r="G114" i="3"/>
  <c r="H114" i="3" s="1"/>
  <c r="G115" i="3"/>
  <c r="H115" i="3" s="1"/>
  <c r="M115" i="3" s="1"/>
  <c r="G88" i="3"/>
  <c r="H88" i="3" s="1"/>
  <c r="G124" i="3"/>
  <c r="G125" i="3"/>
  <c r="H125" i="3" s="1"/>
  <c r="M125" i="3" s="1"/>
  <c r="G126" i="3"/>
  <c r="G127" i="3"/>
  <c r="G128" i="3"/>
  <c r="G130" i="3"/>
  <c r="G131" i="3"/>
  <c r="G132" i="3"/>
  <c r="G133" i="3"/>
  <c r="H133" i="3" s="1"/>
  <c r="M133" i="3" s="1"/>
  <c r="G134" i="3"/>
  <c r="G135" i="3"/>
  <c r="H135" i="3" s="1"/>
  <c r="M135" i="3" s="1"/>
  <c r="G136" i="3"/>
  <c r="G137" i="3"/>
  <c r="G138" i="3"/>
  <c r="G139" i="3"/>
  <c r="H139" i="3" s="1"/>
  <c r="M139" i="3" s="1"/>
  <c r="G140" i="3"/>
  <c r="H140" i="3" s="1"/>
  <c r="M140" i="3" s="1"/>
  <c r="G141" i="3"/>
  <c r="G142" i="3"/>
  <c r="G143" i="3"/>
  <c r="G144" i="3"/>
  <c r="G145" i="3"/>
  <c r="G146" i="3"/>
  <c r="G147" i="3"/>
  <c r="G151" i="3"/>
  <c r="G152" i="3"/>
  <c r="G153" i="3"/>
  <c r="G154" i="3"/>
  <c r="G155" i="3"/>
  <c r="G157" i="3"/>
  <c r="I157" i="3" s="1"/>
  <c r="I148" i="3" s="1"/>
  <c r="G159" i="3"/>
  <c r="H159" i="3" s="1"/>
  <c r="G160" i="3"/>
  <c r="H160" i="3" s="1"/>
  <c r="M160" i="3" s="1"/>
  <c r="G161" i="3"/>
  <c r="H161" i="3" s="1"/>
  <c r="G163" i="3"/>
  <c r="G164" i="3"/>
  <c r="G166" i="3"/>
  <c r="G171" i="3"/>
  <c r="G173" i="3"/>
  <c r="G172" i="3"/>
  <c r="G177" i="3"/>
  <c r="G6" i="3"/>
  <c r="G179" i="3" s="1"/>
  <c r="J148" i="3" l="1"/>
  <c r="G148" i="3"/>
  <c r="F148" i="3" s="1"/>
  <c r="G43" i="3"/>
  <c r="J157" i="3"/>
  <c r="M157" i="3" s="1"/>
  <c r="H42" i="3"/>
  <c r="H179" i="3" s="1"/>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6"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D54" i="3"/>
  <c r="M54" i="3" s="1"/>
  <c r="D81" i="3"/>
  <c r="M81" i="3" s="1"/>
  <c r="D114" i="3"/>
  <c r="M114" i="3" s="1"/>
  <c r="D120" i="3"/>
  <c r="D121" i="3"/>
  <c r="D88" i="3"/>
  <c r="M88" i="3" s="1"/>
  <c r="D159" i="3"/>
  <c r="D161" i="3"/>
  <c r="M161" i="3" s="1"/>
  <c r="D171" i="3"/>
  <c r="M171" i="3" s="1"/>
  <c r="D173" i="3"/>
  <c r="D172" i="3"/>
  <c r="M172" i="3" s="1"/>
  <c r="D177" i="3"/>
  <c r="H148" i="3" l="1"/>
  <c r="E181" i="3"/>
  <c r="G256" i="3"/>
  <c r="I256" i="3" s="1"/>
  <c r="G254" i="3"/>
  <c r="I254" i="3" s="1"/>
  <c r="G252" i="3"/>
  <c r="I252" i="3" s="1"/>
  <c r="G250" i="3"/>
  <c r="I250" i="3" s="1"/>
  <c r="G248" i="3"/>
  <c r="I248" i="3" s="1"/>
  <c r="G246" i="3"/>
  <c r="I246" i="3" s="1"/>
  <c r="G244" i="3"/>
  <c r="I244" i="3" s="1"/>
  <c r="G242" i="3"/>
  <c r="I242" i="3" s="1"/>
  <c r="G240" i="3"/>
  <c r="I240" i="3" s="1"/>
  <c r="G238" i="3"/>
  <c r="I238" i="3" s="1"/>
  <c r="G236" i="3"/>
  <c r="I236" i="3" s="1"/>
  <c r="G234" i="3"/>
  <c r="I234" i="3" s="1"/>
  <c r="G232" i="3"/>
  <c r="I232" i="3" s="1"/>
  <c r="G230" i="3"/>
  <c r="I230" i="3" s="1"/>
  <c r="G228" i="3"/>
  <c r="I228" i="3" s="1"/>
  <c r="G226" i="3"/>
  <c r="I226" i="3" s="1"/>
  <c r="G224" i="3"/>
  <c r="I224" i="3" s="1"/>
  <c r="G222" i="3"/>
  <c r="I222" i="3" s="1"/>
  <c r="G220" i="3"/>
  <c r="I220" i="3" s="1"/>
  <c r="G218" i="3"/>
  <c r="I218" i="3" s="1"/>
  <c r="G214" i="3"/>
  <c r="I214" i="3" s="1"/>
  <c r="G212" i="3"/>
  <c r="I212" i="3" s="1"/>
  <c r="G210" i="3"/>
  <c r="I210" i="3" s="1"/>
  <c r="G208" i="3"/>
  <c r="I208" i="3" s="1"/>
  <c r="G206" i="3"/>
  <c r="I206" i="3" s="1"/>
  <c r="G204" i="3"/>
  <c r="I204" i="3" s="1"/>
  <c r="G202" i="3"/>
  <c r="I202" i="3" s="1"/>
  <c r="G200" i="3"/>
  <c r="I200" i="3" s="1"/>
  <c r="G198" i="3"/>
  <c r="I198" i="3" s="1"/>
  <c r="G196" i="3"/>
  <c r="I196" i="3" s="1"/>
  <c r="G194" i="3"/>
  <c r="I194" i="3" s="1"/>
  <c r="G192" i="3"/>
  <c r="I192" i="3" s="1"/>
  <c r="G190" i="3"/>
  <c r="I190" i="3" s="1"/>
  <c r="G188" i="3"/>
  <c r="I188" i="3" s="1"/>
  <c r="G186" i="3"/>
  <c r="I186" i="3" s="1"/>
  <c r="G184" i="3"/>
  <c r="I184" i="3" s="1"/>
  <c r="G257" i="3"/>
  <c r="I257" i="3" s="1"/>
  <c r="G255" i="3"/>
  <c r="I255" i="3" s="1"/>
  <c r="G253" i="3"/>
  <c r="I253" i="3" s="1"/>
  <c r="G251" i="3"/>
  <c r="I251" i="3" s="1"/>
  <c r="G249" i="3"/>
  <c r="I249" i="3" s="1"/>
  <c r="G247" i="3"/>
  <c r="I247" i="3" s="1"/>
  <c r="G245" i="3"/>
  <c r="I245" i="3" s="1"/>
  <c r="G243" i="3"/>
  <c r="I243" i="3" s="1"/>
  <c r="G241" i="3"/>
  <c r="I241" i="3" s="1"/>
  <c r="G239" i="3"/>
  <c r="I239" i="3" s="1"/>
  <c r="G237" i="3"/>
  <c r="I237" i="3" s="1"/>
  <c r="G235" i="3"/>
  <c r="I235" i="3" s="1"/>
  <c r="G233" i="3"/>
  <c r="I233" i="3" s="1"/>
  <c r="G231" i="3"/>
  <c r="I231" i="3" s="1"/>
  <c r="G229" i="3"/>
  <c r="I229" i="3" s="1"/>
  <c r="G227" i="3"/>
  <c r="I227" i="3" s="1"/>
  <c r="G225" i="3"/>
  <c r="I225" i="3" s="1"/>
  <c r="G223" i="3"/>
  <c r="I223" i="3" s="1"/>
  <c r="G221" i="3"/>
  <c r="I221" i="3" s="1"/>
  <c r="G219" i="3"/>
  <c r="I219" i="3" s="1"/>
  <c r="G216" i="3"/>
  <c r="I216" i="3" s="1"/>
  <c r="G213" i="3"/>
  <c r="I213" i="3" s="1"/>
  <c r="G211" i="3"/>
  <c r="I211" i="3" s="1"/>
  <c r="G209" i="3"/>
  <c r="I209" i="3" s="1"/>
  <c r="G207" i="3"/>
  <c r="I207" i="3" s="1"/>
  <c r="G205" i="3"/>
  <c r="I205" i="3" s="1"/>
  <c r="G203" i="3"/>
  <c r="I203" i="3" s="1"/>
  <c r="G201" i="3"/>
  <c r="I201" i="3" s="1"/>
  <c r="G199" i="3"/>
  <c r="I199" i="3" s="1"/>
  <c r="G197" i="3"/>
  <c r="I197" i="3" s="1"/>
  <c r="G195" i="3"/>
  <c r="I195" i="3" s="1"/>
  <c r="G193" i="3"/>
  <c r="I193" i="3" s="1"/>
  <c r="G191" i="3"/>
  <c r="I191" i="3" s="1"/>
  <c r="G189" i="3"/>
  <c r="I189" i="3" s="1"/>
  <c r="G187" i="3"/>
  <c r="I187" i="3" s="1"/>
  <c r="G185" i="3"/>
  <c r="I185" i="3" s="1"/>
  <c r="G183" i="3"/>
  <c r="I183" i="3" s="1"/>
  <c r="M173" i="3"/>
  <c r="M159" i="3"/>
  <c r="V148" i="3"/>
  <c r="E123" i="3"/>
  <c r="C123" i="3"/>
  <c r="V123" i="3" s="1"/>
  <c r="V43" i="3"/>
  <c r="D37" i="3"/>
  <c r="M37" i="3" s="1"/>
  <c r="C24" i="3"/>
  <c r="C14" i="3"/>
  <c r="C12" i="3"/>
  <c r="D11" i="3"/>
  <c r="M11" i="3" s="1"/>
  <c r="C10" i="3"/>
  <c r="V10" i="3" s="1"/>
  <c r="D9" i="3"/>
  <c r="M9" i="3" s="1"/>
  <c r="D8" i="3"/>
  <c r="M8" i="3" s="1"/>
  <c r="C7" i="3"/>
  <c r="V7" i="3" s="1"/>
  <c r="V14" i="3" l="1"/>
  <c r="V12" i="3"/>
  <c r="V24" i="3"/>
  <c r="O7" i="3"/>
  <c r="O123" i="3"/>
  <c r="O10" i="3"/>
  <c r="O52" i="3"/>
  <c r="I182" i="3"/>
  <c r="I181" i="3" s="1"/>
  <c r="G181" i="3"/>
  <c r="O14" i="3"/>
  <c r="O12" i="3"/>
  <c r="O24" i="3"/>
  <c r="D10" i="3"/>
  <c r="M10" i="3" s="1"/>
  <c r="C22" i="3"/>
  <c r="D7" i="3"/>
  <c r="M7" i="3" s="1"/>
  <c r="G123" i="3"/>
  <c r="V22" i="3" l="1"/>
  <c r="O22" i="3"/>
  <c r="C6" i="3"/>
  <c r="V6" i="3" s="1"/>
  <c r="H123" i="3"/>
  <c r="M123" i="3" s="1"/>
  <c r="O6" i="3" l="1"/>
  <c r="C179" i="3"/>
  <c r="V179" i="3" s="1"/>
  <c r="D6" i="3"/>
  <c r="C180" i="3" l="1"/>
  <c r="V180" i="3" s="1"/>
  <c r="M6" i="3"/>
  <c r="D179" i="3"/>
  <c r="D180" i="3"/>
  <c r="E52" i="3" l="1"/>
  <c r="D52" i="3" l="1"/>
  <c r="M33" i="3"/>
  <c r="M34" i="3"/>
  <c r="M119" i="3"/>
  <c r="M121" i="3"/>
  <c r="G119" i="3"/>
  <c r="G121" i="3"/>
  <c r="G120" i="3"/>
  <c r="M120" i="3"/>
  <c r="G117" i="3"/>
  <c r="M117" i="3"/>
  <c r="G52" i="3" l="1"/>
  <c r="M35" i="3"/>
  <c r="M36" i="3"/>
  <c r="F52" i="3" l="1"/>
  <c r="H52" i="3"/>
  <c r="M52" i="3" l="1"/>
  <c r="W148" i="3" l="1"/>
  <c r="O148" i="3"/>
  <c r="L148" i="3"/>
  <c r="M148" i="3" s="1"/>
  <c r="O42" i="3"/>
  <c r="L42" i="3" l="1"/>
  <c r="W42" i="3"/>
  <c r="W179" i="3" l="1"/>
  <c r="O179" i="3"/>
  <c r="N180" i="3"/>
  <c r="O180" i="3" s="1"/>
  <c r="L179" i="3"/>
  <c r="M42" i="3"/>
  <c r="M179" i="3" s="1"/>
</calcChain>
</file>

<file path=xl/sharedStrings.xml><?xml version="1.0" encoding="utf-8"?>
<sst xmlns="http://schemas.openxmlformats.org/spreadsheetml/2006/main" count="299" uniqueCount="298">
  <si>
    <t xml:space="preserve">Наименование </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</si>
  <si>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</si>
  <si>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</si>
  <si>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</si>
  <si>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</si>
  <si>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</si>
  <si>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</si>
  <si>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упрощённой системы налогообложения</t>
  </si>
  <si>
    <t>НАЛОГИ НА ИМУЩЕСТВО</t>
  </si>
  <si>
    <t>Налог на имущество организаций</t>
  </si>
  <si>
    <t>Транспортный налог</t>
  </si>
  <si>
    <t>НАЛОГИ, СБОРЫ И РЕГУЛЯРНЫЕ ПЛАТЕЖИ ЗА ПОЛЬЗОВАНИЕ ПРИРОДНЫМИ РЕСУРСАМИ</t>
  </si>
  <si>
    <t>Сбор за пользование объектами животного мира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</si>
  <si>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</si>
  <si>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</si>
  <si>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</si>
  <si>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Плата за использование лесов</t>
  </si>
  <si>
    <t>ДОХОДЫ ОТ ПРОДАЖИ МАТЕРИАЛЬНЫХ И НЕМАТЕРИАЛЬНЫХ АКТИВОВ</t>
  </si>
  <si>
    <t>БЕЗВОЗМЕЗДНЫЕ ПОСТУПЛЕНИЯ</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</si>
  <si>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</si>
  <si>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оплату жилищно-коммунальных услуг отдельным категориям граждан</t>
  </si>
  <si>
    <t>ИТОГО ДОХОДОВ</t>
  </si>
  <si>
    <t>Субвенции бюджетам субъектов Российской Федерации на осуществление первичного воинского учёта на территориях, где отсутствуют военные комиссариаты</t>
  </si>
  <si>
    <t>ГОСУДАРСТВЕННАЯ ПОШЛИНА</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</si>
  <si>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</si>
  <si>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</si>
  <si>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</si>
  <si>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</si>
  <si>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АДМИНИСТРАТИВНЫЕ ПЛАТЕЖИ И СБОРЫ</t>
  </si>
  <si>
    <t>ДОХОДЫ ОТ ОКАЗАНИЯ ПЛАТНЫХ УСЛУГ (РАБОТ) И КОМПЕНСАЦИИ ЗАТРАТ ГОСУДАРСТВА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</si>
  <si>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</si>
  <si>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</si>
  <si>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</si>
  <si>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</si>
  <si>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</si>
  <si>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Субвенции бюджетам субъектов Российской Федерации на осуществление отдельных полномочий в области лесных отношений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</si>
  <si>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</si>
  <si>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</si>
  <si>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</si>
  <si>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Платежи при пользовании недрами</t>
  </si>
  <si>
    <t>Налог на прибыль организаций</t>
  </si>
  <si>
    <t>тыс. руб.</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</si>
  <si>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</si>
  <si>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</si>
  <si>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</si>
  <si>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</si>
  <si>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включённой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</si>
  <si>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</si>
  <si>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</si>
  <si>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</si>
  <si>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</si>
  <si>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№181-ФЗ «О социальной защите инвалидов в Российской Федерации» </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</si>
  <si>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</si>
  <si>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</si>
  <si>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</si>
  <si>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Субсидии бюджетам субъектов Российской Федерации на реализацию мероприятий по обеспечению жильём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</si>
  <si>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</si>
  <si>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</si>
  <si>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</si>
  <si>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</si>
  <si>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</si>
  <si>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</si>
  <si>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</si>
  <si>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ЗАДОЛЖЕННОСТЬ И ПЕРЕРАСЧЕТЫ ПО ОТМЕНЕННЫМ НАЛОГАМ, СБОРАМ И ИНЫМ ОБЯЗАТЕЛЬНЫМ ПЛАТЕЖАМ</t>
  </si>
  <si>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</si>
  <si>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</si>
  <si>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</si>
  <si>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</si>
  <si>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</si>
  <si>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</si>
  <si>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</si>
  <si>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</si>
  <si>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</si>
  <si>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</si>
  <si>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</si>
  <si>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модернизацию театров юного зрителя и театров кукол</t>
  </si>
  <si>
    <t xml:space="preserve">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 </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</si>
  <si>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</si>
  <si>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</si>
  <si>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</si>
  <si>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</si>
  <si>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Субвенции бюджетам субъектов Российской Федерации на улучшение экологического состояния гидрографической сети</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</si>
  <si>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</si>
  <si>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</si>
  <si>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</si>
  <si>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</si>
  <si>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</si>
  <si>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</si>
  <si>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</si>
  <si>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</si>
  <si>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осуществление ежемесячной выплаты в связи с рождением (усыновлением) первого ребёнка</t>
  </si>
  <si>
    <t>Единая субвенция бюджетам субъектов Российской Федерации и бюджету г.Байконура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</si>
  <si>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</si>
  <si>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</si>
  <si>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</si>
  <si>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«Повышение производительности труда и поддержка занятости» </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</si>
  <si>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</si>
  <si>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</si>
  <si>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</si>
  <si>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Субсидии бюджетам субъектов Российской Федерации на создание системы поддержки фермеров и развитие сельской кооперации </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</si>
  <si>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</si>
  <si>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</si>
  <si>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Дотации бюджетам субъектов Российской Федерации на поддержку мер по обеспечению сбалансированности бюджетов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</si>
  <si>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</si>
  <si>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</si>
  <si>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</si>
  <si>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населённые пункты, либо рабочие посёлки, либо посёлки городского типа, либо города с населением до 50 тыс. человек</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</si>
  <si>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</si>
  <si>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</si>
  <si>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</si>
  <si>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</si>
  <si>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</si>
  <si>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организацию профессионального обучения и дополнительного профессионального образования граждан в возрасте 50-ти лет и старше</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</si>
  <si>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включёной в базовую программу обязательного медицинского страхования</t>
  </si>
  <si>
    <t>Субсидии бюджетам субъектов Российской Федерации на переобучение и повышение квалификации женщин в период отпуска по уходу за ребёнком в возрасте до трёх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</si>
  <si>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</si>
  <si>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</si>
  <si>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</si>
  <si>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</si>
  <si>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</si>
  <si>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муниципальной собственности</t>
  </si>
  <si>
    <t xml:space="preserve">Субсидии бюджетам субъектов Российской Федерации на поддержку мероприятий по развитию заправочной инфраструктуры компримированного природного газа </t>
  </si>
  <si>
    <t xml:space="preserve">Субсидии бюджетам субъектов Российской Федерации на реализацию мероприятий по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</si>
  <si>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</si>
  <si>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</si>
  <si>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создание мобильных технопарков «Кванториум»</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</si>
  <si>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</si>
  <si>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</si>
  <si>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</si>
  <si>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</si>
  <si>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</si>
  <si>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населённых пунктов с численностью населения от 100 до 2000 человек</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</si>
  <si>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</si>
  <si>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</si>
  <si>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</si>
  <si>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</si>
  <si>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</si>
  <si>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</si>
  <si>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</si>
  <si>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</si>
  <si>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</si>
  <si>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</si>
  <si>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</si>
  <si>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</si>
  <si>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</si>
  <si>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Общеэкономические вопросы</t>
  </si>
  <si>
    <t>Топливно-энергетический комплекс</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</si>
  <si>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</si>
  <si>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</si>
  <si>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</si>
  <si>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</si>
  <si>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</si>
  <si>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</si>
  <si>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</si>
  <si>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</si>
  <si>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</si>
  <si>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</si>
  <si>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</si>
  <si>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</si>
  <si>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Охрана объектов растительного и животного мира и среды их обитания</t>
  </si>
  <si>
    <t>Другие вопросы в области охраны окружающей среды</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</si>
  <si>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</si>
  <si>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</si>
  <si>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</si>
  <si>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</si>
  <si>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</si>
  <si>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Молодёжная политика</t>
  </si>
  <si>
    <t>Другие вопросы в области образования</t>
  </si>
  <si>
    <t>Культура</t>
  </si>
  <si>
    <t>Другие вопросы в области культуры, кинематографии</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</si>
  <si>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</si>
  <si>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</si>
  <si>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</si>
  <si>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</si>
  <si>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</si>
  <si>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</si>
  <si>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</si>
  <si>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</si>
  <si>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</si>
  <si>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</si>
  <si>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</si>
  <si>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</si>
  <si>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t>
  </si>
  <si>
    <t>Массовый спорт</t>
  </si>
  <si>
    <t>Спорт высших достижений</t>
  </si>
  <si>
    <t>Другие вопросы в области физической культуры и спорта</t>
  </si>
  <si>
    <t>Телевидение и радиовещание</t>
  </si>
  <si>
    <t>Периодическая печать и издательства</t>
  </si>
  <si>
    <t>Другие вопросы в области средств массовой информации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</si>
  <si>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</si>
  <si>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</si>
  <si>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</si>
  <si>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ИТОГО РАСХОДОВ</t>
  </si>
  <si>
    <t>Справочно:</t>
  </si>
  <si>
    <t>ПРОФИЦИТ / ДЕФИЦИТ</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</si>
  <si>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</si>
  <si>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</si>
  <si>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</si>
  <si>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</si>
  <si>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ОБРАЗОВАНИЕ</t>
  </si>
  <si>
    <t>ЗДРАВООХРАНЕНИЕ</t>
  </si>
  <si>
    <t>СОЦИАЛЬНАЯ ПОЛИТИКА</t>
  </si>
  <si>
    <t>ФИЗИЧЕСКАЯ КУЛЬТУРА И СПОРТ</t>
  </si>
  <si>
    <t>СРЕДСТВА МАССОВОЙ ИНФОРМАЦИИ</t>
  </si>
  <si>
    <t>ОБСУЖИВАНИЕ ГОСУДАРСТВЕННОГО И МУНИЦИПАЛЬНОГО ДОЛГА</t>
  </si>
  <si>
    <t>МЕЖБЮДЖЕТНЫЕ ТРАНСФЕРТЫ общего характера бюджетам субъектов Российской Федерации и муниципальных образований</t>
  </si>
  <si>
    <t>ЖИЛИЩНО-КОММУНАЛЬНОЕ ХОЗЯЙСТВО</t>
  </si>
  <si>
    <t>ОХРАНА ОКРУЖАЮЩЕЙ СРЕДЫ</t>
  </si>
  <si>
    <t>СУБВЕНЦИИ</t>
  </si>
  <si>
    <t>СУБСИДИИ</t>
  </si>
  <si>
    <t>1.1</t>
  </si>
  <si>
    <t>1.2</t>
  </si>
  <si>
    <t>2.8</t>
  </si>
  <si>
    <t>2.9</t>
  </si>
  <si>
    <t>2</t>
  </si>
  <si>
    <t>ДОТАЦИИ</t>
  </si>
  <si>
    <t>Отклонение 2020 г. от 2019 г., 
тыс. руб.</t>
  </si>
  <si>
    <t>1</t>
  </si>
  <si>
    <t>2.1</t>
  </si>
  <si>
    <t>2.2</t>
  </si>
  <si>
    <t>2.3</t>
  </si>
  <si>
    <t>2.6</t>
  </si>
  <si>
    <t>2.5</t>
  </si>
  <si>
    <t>2.4</t>
  </si>
  <si>
    <t>2.7</t>
  </si>
  <si>
    <t>2.10</t>
  </si>
  <si>
    <t>2.11</t>
  </si>
  <si>
    <t>2.12</t>
  </si>
  <si>
    <t>2.13</t>
  </si>
  <si>
    <t>Субсидии бюджетам субъектов Российской Федерации на мероприятия по развитию рынка газомоторного топлива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</si>
  <si>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</si>
  <si>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внедрение автоматизированных и роботизированных технологий организации дорожного движения и контроля за соблюдением правил дорожного движения</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</si>
  <si>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</si>
  <si>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Доходы бюджетов субъектов Российской Федерации от возврата бюджетными учреждениями остатков субсидий прошлых лет</t>
  </si>
  <si>
    <t>ИНЫЕ МЕЖБЮДЖЕТНЫЕ ТРАНСФЕРТЫ</t>
  </si>
  <si>
    <t>КУЛЬТУРА, КИНЕМАТОГРАФИЯ</t>
  </si>
  <si>
    <t>2.14</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</si>
  <si>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</si>
  <si>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</si>
  <si>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</si>
  <si>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</si>
  <si>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</si>
  <si>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осуществление ежемесячных выплат на детей в возрасте от трёх до семи  лет включительно</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</si>
  <si>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</si>
  <si>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</si>
  <si>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</si>
  <si>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</si>
  <si>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Субсидии бюджетам субъектов Российской Федерации на государственную поддержку производства масличных культур</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</si>
  <si>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</si>
  <si>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</si>
  <si>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</si>
  <si>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твёрдыми коммунальными отходами</t>
  </si>
  <si>
    <t>Прочие межбюджетные трансферты, передаваемые бюджетам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</si>
  <si>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</si>
  <si>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Прикладные научные исследования в области охраны окружающей среды</t>
  </si>
  <si>
    <t>Приложение 1 к Аналитической записке</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</si>
  <si>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t>
  </si>
  <si>
    <r>
      <t xml:space="preserve">Дотации бюджетам субъектов Российской Федерации на поддержку мер по обеспечению сбалансированности бюджетов </t>
    </r>
    <r>
      <rPr>
        <b/>
        <sz val="12"/>
        <rFont val="Times New Roman"/>
        <family val="1"/>
        <charset val="204"/>
      </rPr>
      <t>на реализацию мероприятий, связанных с обеспечением санитарно-эпидемиологической безопасности</t>
    </r>
    <r>
      <rPr>
        <sz val="12"/>
        <rFont val="Times New Roman"/>
        <family val="1"/>
        <charset val="204"/>
      </rPr>
      <t xml:space="preserve"> при подготовке к проведению общероссийского голосования по вопросу одобрения изменений в Конституцию Российской Федерации</t>
    </r>
  </si>
  <si>
    <r>
      <t>Дотации бюджетам субъектов Российской Федерации на поддержку мер по обеспечению сбалансированности бюджетов н</t>
    </r>
    <r>
      <rPr>
        <b/>
        <sz val="12"/>
        <rFont val="Times New Roman"/>
        <family val="1"/>
        <charset val="204"/>
      </rPr>
      <t xml:space="preserve">а осуществление дополнительных выплат </t>
    </r>
    <r>
      <rPr>
        <sz val="12"/>
        <rFont val="Times New Roman"/>
        <family val="1"/>
        <charset val="204"/>
      </rPr>
      <t>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r>
  </si>
  <si>
    <r>
      <t xml:space="preserve">Дотации бюджетам субъектов Российской Федерации на поддержку мер по обеспечению сбалансированности бюджетов </t>
    </r>
    <r>
      <rPr>
        <b/>
        <sz val="12"/>
        <rFont val="Times New Roman"/>
        <family val="1"/>
        <charset val="204"/>
      </rPr>
      <t>на финансовое обеспечение мероприятий по выплатам членам избирательных комиссий</t>
    </r>
    <r>
      <rPr>
        <sz val="12"/>
        <rFont val="Times New Roman"/>
        <family val="1"/>
        <charset val="204"/>
      </rPr>
      <t xml:space="preserve">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t>
    </r>
  </si>
  <si>
    <r>
      <t>Дотации бюджетам субъектов Российской Федерации на поддержку мер по обеспечению сбалансированности бюджетов н</t>
    </r>
    <r>
      <rPr>
        <b/>
        <sz val="12"/>
        <rFont val="Times New Roman"/>
        <family val="1"/>
        <charset val="204"/>
      </rPr>
      <t>а финансовое обеспечение мероприятий по борьбе с новой коронавирусной инфекцией (COVID-19)</t>
    </r>
  </si>
  <si>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</si>
  <si>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Межбюджетные трансферты, передаваемые бюджетам субъектов Российской Федерации на создание модельных муниципальных библиотек</t>
  </si>
  <si>
    <t>тыс. рублей</t>
  </si>
  <si>
    <t>Годовые бюджетные назначения на 2020 год по закону о бюджете УР 
от 20.12.2019
№ 73-РЗ</t>
  </si>
  <si>
    <t>Темп роста к первона-чальным бюджетным назначениям, %</t>
  </si>
  <si>
    <t>Годовые бюджетные назначения с учетом изменений, внесенных законом УР 
от 09.11.2020            № 68-РЗ</t>
  </si>
  <si>
    <t>Годовые бюджетные назначения с учетом изменений, внесенных законом УР 
от 10.03.2020                            № 3-РЗ</t>
  </si>
  <si>
    <t>Годовые бюджетные назначения с учетом изменений, внесенных законом УР 
от 01.06.2020                             № 22-РЗ</t>
  </si>
  <si>
    <t>Годовые бюджетные назначения с учетом изменений, внесенных законом УР 
от 30.09.2020 
№ 53-РЗ</t>
  </si>
  <si>
    <t>Анализ исполнения закона о бюджете Удмуртской Республики на 2020 год 
(доходы и расходы по разделам функциональной  классификации)</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</si>
  <si>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</si>
  <si>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Субсидии бюджетам на реализацию мероприятий по созданию в субъектах Российской Федерации новых мест в общеобразовательных организациях</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</si>
  <si>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</si>
  <si>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</si>
  <si>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</si>
  <si>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</si>
  <si>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</si>
  <si>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</si>
  <si>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 в бюджеты субъектов Российской Федерации</t>
  </si>
  <si>
    <t>Прочие безвозмездные поступления в бюджеты субъектов Российской Федерации</t>
  </si>
  <si>
    <t>Сбор, удаление отходов и очистка сточных вод</t>
  </si>
  <si>
    <t>Фактическое исполнение бюджета за   2020 года</t>
  </si>
  <si>
    <r>
      <rPr>
        <b/>
        <i/>
        <u/>
        <sz val="12"/>
        <rFont val="Times New Roman"/>
        <family val="1"/>
        <charset val="204"/>
      </rPr>
      <t>Изменения №1</t>
    </r>
    <r>
      <rPr>
        <b/>
        <i/>
        <sz val="12"/>
        <rFont val="Times New Roman"/>
        <family val="1"/>
        <charset val="204"/>
      </rPr>
      <t>, внесенные Законом 
 от 10.03.2020                             № 3-РЗ</t>
    </r>
  </si>
  <si>
    <r>
      <rPr>
        <b/>
        <i/>
        <u/>
        <sz val="12"/>
        <rFont val="Times New Roman"/>
        <family val="1"/>
        <charset val="204"/>
      </rPr>
      <t>Изменения №2</t>
    </r>
    <r>
      <rPr>
        <b/>
        <i/>
        <sz val="12"/>
        <rFont val="Times New Roman"/>
        <family val="1"/>
        <charset val="204"/>
      </rPr>
      <t>, внесенные законом от 01.06.2020 №22-РЗ</t>
    </r>
  </si>
  <si>
    <r>
      <rPr>
        <b/>
        <i/>
        <u/>
        <sz val="12"/>
        <rFont val="Times New Roman"/>
        <family val="1"/>
        <charset val="204"/>
      </rPr>
      <t>Изменения №3</t>
    </r>
    <r>
      <rPr>
        <b/>
        <i/>
        <sz val="12"/>
        <rFont val="Times New Roman"/>
        <family val="1"/>
        <charset val="204"/>
      </rPr>
      <t>, внесенные законом УР от 30.09.2020
№ 53-РЗ</t>
    </r>
  </si>
  <si>
    <r>
      <rPr>
        <b/>
        <i/>
        <u/>
        <sz val="12"/>
        <rFont val="Times New Roman"/>
        <family val="1"/>
        <charset val="204"/>
      </rPr>
      <t>Изменения №4</t>
    </r>
    <r>
      <rPr>
        <b/>
        <i/>
        <sz val="12"/>
        <rFont val="Times New Roman"/>
        <family val="1"/>
        <charset val="204"/>
      </rPr>
      <t xml:space="preserve">, внесенные законом УР от  09.11.2020            № 68-РЗ
</t>
    </r>
  </si>
  <si>
    <r>
      <rPr>
        <b/>
        <i/>
        <u/>
        <sz val="12"/>
        <rFont val="Times New Roman"/>
        <family val="1"/>
        <charset val="204"/>
      </rPr>
      <t>Изменения №5</t>
    </r>
    <r>
      <rPr>
        <b/>
        <i/>
        <sz val="12"/>
        <rFont val="Times New Roman"/>
        <family val="1"/>
        <charset val="204"/>
      </rPr>
      <t>, внесенные законопроектом 
от 07.12.2020
№ 7153-6зп</t>
    </r>
  </si>
  <si>
    <t>Фактическое исполнение бюджета за   2019 года</t>
  </si>
  <si>
    <t>Исполнение к первона-чальному плату, %</t>
  </si>
  <si>
    <t>ПРОЧИЕ НЕНАЛОГОВЫЕ ДОХОДЫ</t>
  </si>
  <si>
    <t>Сводная бюджетная роспись</t>
  </si>
  <si>
    <t>Отклонение от плана, в тыс рублей</t>
  </si>
  <si>
    <t xml:space="preserve">Сумма изменений нарастающим итогом за 2020 год </t>
  </si>
  <si>
    <t>Темп роста к 2019 году, 
%</t>
  </si>
  <si>
    <t>Исполнение с плану с учетом изменений, %</t>
  </si>
  <si>
    <t>Исполнение к  сводной бюджетной росписи, %</t>
  </si>
  <si>
    <t xml:space="preserve">Годовые бюджетные назначения в редакции закона от 16.12.2020 № 83-РЗ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</si>
</sst>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
      <b/>
      <sz val="26"/>
      <name val="Times New Roman"/>
      <family val="1"/>
      <charset val="204"/>
    </font>
    <font>
      <b/>
      <sz val="22"/>
      <name val="Times New Roman"/>
      <family val="1"/>
      <charset val="204"/>
    </font>
    <font>
      <sz val="14"/>
      <name val="Times New Roman"/>
      <family val="1"/>
      <charset val="204"/>
    </font>
    <font>
      <sz val="14"/>
      <color theme="1"/>
      <name val="Times New Roman"/>
      <family val="1"/>
      <charset val="204"/>
    </font>
    <font>
      <b/>
      <i/>
      <sz val="14"/>
      <name val="Times New Roman"/>
      <family val="1"/>
      <charset val="204"/>
    </font>
    <font>
      <i/>
      <sz val="14"/>
      <name val="Times New Roman"/>
      <family val="1"/>
      <charset val="204"/>
    </font>
    <font>
      <sz val="8"/>
      <color rgb="FF000000"/>
      <name val="Arial"/>
      <family val="2"/>
      <charset val="204"/>
    </font>
    <font>
      <sz val="16"/>
      <color theme="1"/>
      <name val="Times New Roman"/>
      <family val="1"/>
      <charset val="204"/>
    </font>
    <font>
      <sz val="16"/>
      <name val="Times New Roman"/>
      <family val="1"/>
      <charset val="204"/>
    </font>
    <font>
      <b/>
      <i/>
      <sz val="16"/>
      <name val="Times New Roman"/>
      <family val="1"/>
      <charset val="204"/>
    </font>
    <font>
      <b/>
      <sz val="14"/>
      <color theme="1"/>
      <name val="Times New Roman"/>
      <family val="1"/>
      <charset val="204"/>
    </font>
    <font>
      <b/>
      <i/>
      <sz val="14"/>
      <color theme="1"/>
      <name val="Times New Roman"/>
      <family val="1"/>
      <charset val="204"/>
    </font>
    <font>
      <b/>
      <sz val="12"/>
      <color theme="1"/>
      <name val="Times New Roman"/>
      <family val="1"/>
      <charset val="204"/>
    </font>
    <font>
      <b/>
      <i/>
      <sz val="12"/>
      <name val="Times New Roman"/>
      <family val="1"/>
      <charset val="204"/>
    </font>
    <font>
      <sz val="12"/>
      <color rgb="FF000000"/>
      <name val="Times New Roman"/>
      <family val="1"/>
      <charset val="204"/>
    </font>
    <font>
      <i/>
      <sz val="16"/>
      <name val="Times New Roman"/>
      <family val="1"/>
      <charset val="204"/>
    </font>
    <font>
      <i/>
      <sz val="16"/>
      <color theme="1"/>
      <name val="Times New Roman"/>
      <family val="1"/>
      <charset val="204"/>
    </font>
    <font>
      <i/>
      <sz val="14"/>
      <color theme="1"/>
      <name val="Times New Roman"/>
      <family val="1"/>
      <charset val="204"/>
    </font>
    <font>
      <i/>
      <sz val="12"/>
      <name val="Times New Roman"/>
      <family val="1"/>
      <charset val="204"/>
    </font>
    <font>
      <sz val="12"/>
      <color rgb="FFFF0000"/>
      <name val="Times New Roman"/>
      <family val="1"/>
      <charset val="204"/>
    </font>
    <font>
      <sz val="16"/>
      <color rgb="FFFF0000"/>
      <name val="Times New Roman"/>
      <family val="1"/>
      <charset val="204"/>
    </font>
    <font>
      <b/>
      <sz val="12"/>
      <color rgb="FFFF0000"/>
      <name val="Times New Roman"/>
      <family val="1"/>
      <charset val="204"/>
    </font>
    <font>
      <b/>
      <i/>
      <u/>
      <sz val="12"/>
      <name val="Times New Roman"/>
      <family val="1"/>
      <charset val="204"/>
    </font>
    <font>
      <b/>
      <sz val="16"/>
      <color theme="1"/>
      <name val="Times New Roman"/>
      <family val="1"/>
      <charset val="204"/>
    </font>
    <font>
      <b/>
      <i/>
      <sz val="16"/>
      <color theme="1"/>
      <name val="Times New Roman"/>
      <family val="1"/>
      <charset val="204"/>
    </font>
    <font>
      <b/>
      <sz val="16"/>
      <color rgb="FFFF0000"/>
      <name val="Times New Roman"/>
      <family val="1"/>
      <charset val="204"/>
    </font>
    <font>
      <i/>
      <sz val="16"/>
      <color rgb="FFFF0000"/>
      <name val="Times New Roman"/>
      <family val="1"/>
      <charset val="204"/>
    </font>
    <font>
      <b/>
      <i/>
      <sz val="16"/>
      <color rgb="FFFF0000"/>
      <name val="Times New Roman"/>
      <family val="1"/>
      <charset val="204"/>
    </font>
    <font>
      <sz val="22"/>
      <name val="Times New Roman"/>
      <family val="1"/>
      <charset val="204"/>
    </font>
    <font>
      <sz val="18"/>
      <name val="Times New Roman"/>
      <family val="1"/>
      <charset val="204"/>
    </font>
    <font>
      <b/>
      <sz val="18"/>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s>
  <cellStyleXfs count="9">
    <xf numFmtId="0" fontId="0" fillId="0" borderId="0"/>
    <xf numFmtId="0" fontId="4" fillId="0" borderId="0"/>
    <xf numFmtId="0" fontId="3" fillId="0" borderId="0"/>
    <xf numFmtId="0" fontId="2" fillId="0" borderId="0"/>
    <xf numFmtId="0" fontId="9" fillId="0" borderId="0"/>
    <xf numFmtId="4" fontId="18" fillId="0" borderId="2">
      <alignment horizontal="right" shrinkToFit="1"/>
    </xf>
    <xf numFmtId="0" fontId="1" fillId="0" borderId="0"/>
    <xf numFmtId="4" fontId="18" fillId="0" borderId="2">
      <alignment horizontal="right"/>
    </xf>
    <xf numFmtId="4" fontId="18" fillId="0" borderId="8">
      <alignment horizontal="right"/>
    </xf>
  </cellStyleXfs>
  <cellXfs count="146">
    <xf numFmtId="0" fontId="0" fillId="0" borderId="0" xfId="0"/>
    <xf numFmtId="49" fontId="5" fillId="0" borderId="0" xfId="0" applyNumberFormat="1" applyFont="1" applyFill="1" applyAlignment="1">
      <alignment horizontal="center"/>
    </xf>
    <xf numFmtId="0" fontId="6" fillId="0" borderId="0" xfId="0" applyFont="1" applyFill="1"/>
    <xf numFmtId="0" fontId="8" fillId="0" borderId="0" xfId="0" applyFont="1" applyFill="1" applyAlignment="1">
      <alignment vertical="center"/>
    </xf>
    <xf numFmtId="0" fontId="8" fillId="0" borderId="0" xfId="0" applyFont="1" applyFill="1"/>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49" fontId="5" fillId="0" borderId="0" xfId="0" applyNumberFormat="1" applyFont="1" applyFill="1" applyAlignment="1">
      <alignment horizontal="left" wrapText="1"/>
    </xf>
    <xf numFmtId="49" fontId="10" fillId="0" borderId="0" xfId="0" applyNumberFormat="1" applyFont="1" applyFill="1" applyAlignment="1">
      <alignment horizontal="center"/>
    </xf>
    <xf numFmtId="0" fontId="5" fillId="0" borderId="0" xfId="0" applyFont="1" applyFill="1" applyAlignment="1">
      <alignment horizontal="right"/>
    </xf>
    <xf numFmtId="49" fontId="5" fillId="0" borderId="1" xfId="0" applyNumberFormat="1" applyFont="1" applyFill="1" applyBorder="1" applyAlignment="1">
      <alignment horizontal="center" vertical="center" wrapText="1"/>
    </xf>
    <xf numFmtId="0" fontId="5" fillId="0" borderId="1" xfId="1" applyFont="1" applyFill="1" applyBorder="1" applyAlignment="1">
      <alignment vertical="center" wrapText="1"/>
    </xf>
    <xf numFmtId="0" fontId="5" fillId="0" borderId="1" xfId="0" applyFont="1" applyFill="1" applyBorder="1" applyAlignment="1">
      <alignment vertical="center" wrapText="1"/>
    </xf>
    <xf numFmtId="0" fontId="5" fillId="0" borderId="1" xfId="1" applyNumberFormat="1" applyFont="1" applyFill="1" applyBorder="1" applyAlignment="1">
      <alignment vertical="center" wrapText="1"/>
    </xf>
    <xf numFmtId="49" fontId="5" fillId="0" borderId="1" xfId="0" applyNumberFormat="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1" applyNumberFormat="1" applyFont="1" applyFill="1" applyBorder="1" applyAlignment="1">
      <alignment horizontal="left" vertical="center" wrapText="1"/>
    </xf>
    <xf numFmtId="0" fontId="12" fillId="0" borderId="0" xfId="0" applyFont="1" applyAlignment="1">
      <alignment vertical="center"/>
    </xf>
    <xf numFmtId="0" fontId="11" fillId="0" borderId="0" xfId="0" applyFont="1" applyFill="1"/>
    <xf numFmtId="0" fontId="10" fillId="0" borderId="0" xfId="0" applyFont="1" applyFill="1"/>
    <xf numFmtId="0" fontId="14" fillId="0" borderId="0" xfId="0" applyFont="1" applyFill="1"/>
    <xf numFmtId="0" fontId="14" fillId="0" borderId="0" xfId="0" applyFont="1" applyFill="1" applyAlignment="1">
      <alignment horizontal="center"/>
    </xf>
    <xf numFmtId="49" fontId="11"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0" fontId="14" fillId="0" borderId="0" xfId="0" applyFont="1" applyFill="1" applyAlignment="1">
      <alignment vertical="center"/>
    </xf>
    <xf numFmtId="0" fontId="20" fillId="0" borderId="0" xfId="0" applyFont="1" applyFill="1"/>
    <xf numFmtId="164" fontId="11" fillId="0" borderId="1" xfId="0" applyNumberFormat="1" applyFont="1" applyFill="1" applyBorder="1" applyAlignment="1">
      <alignment horizontal="right" vertical="center"/>
    </xf>
    <xf numFmtId="164" fontId="14" fillId="0" borderId="1" xfId="0" applyNumberFormat="1" applyFont="1" applyFill="1" applyBorder="1" applyAlignment="1">
      <alignment horizontal="right" vertical="center"/>
    </xf>
    <xf numFmtId="164" fontId="15" fillId="0" borderId="1" xfId="0" applyNumberFormat="1" applyFont="1" applyFill="1" applyBorder="1" applyAlignment="1">
      <alignment horizontal="right" vertical="center"/>
    </xf>
    <xf numFmtId="164" fontId="22" fillId="0" borderId="1" xfId="0" applyNumberFormat="1" applyFont="1" applyFill="1" applyBorder="1" applyAlignment="1">
      <alignment horizontal="right" vertical="center"/>
    </xf>
    <xf numFmtId="0" fontId="19" fillId="0" borderId="0" xfId="0" applyFont="1" applyFill="1"/>
    <xf numFmtId="164" fontId="11" fillId="0" borderId="0" xfId="0" applyNumberFormat="1" applyFont="1" applyFill="1"/>
    <xf numFmtId="164" fontId="17" fillId="0" borderId="1" xfId="0" applyNumberFormat="1" applyFont="1" applyFill="1" applyBorder="1" applyAlignment="1">
      <alignment horizontal="right" vertical="center"/>
    </xf>
    <xf numFmtId="0" fontId="21" fillId="0" borderId="0" xfId="0" applyFont="1" applyFill="1"/>
    <xf numFmtId="49" fontId="7" fillId="0" borderId="1" xfId="0" applyNumberFormat="1" applyFont="1" applyFill="1" applyBorder="1" applyAlignment="1">
      <alignment horizontal="center" vertical="top"/>
    </xf>
    <xf numFmtId="49" fontId="5" fillId="0" borderId="1" xfId="0" applyNumberFormat="1" applyFont="1" applyFill="1" applyBorder="1" applyAlignment="1">
      <alignment horizontal="center" vertical="top"/>
    </xf>
    <xf numFmtId="0" fontId="7" fillId="0" borderId="1" xfId="1" applyFont="1" applyFill="1" applyBorder="1" applyAlignment="1">
      <alignment vertical="center" wrapText="1"/>
    </xf>
    <xf numFmtId="49" fontId="7"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7" fillId="0" borderId="5" xfId="0" applyNumberFormat="1" applyFont="1" applyFill="1" applyBorder="1" applyAlignment="1">
      <alignment horizontal="center" vertical="top"/>
    </xf>
    <xf numFmtId="0" fontId="17" fillId="0" borderId="0" xfId="0" applyFont="1" applyFill="1"/>
    <xf numFmtId="164" fontId="16" fillId="0" borderId="1" xfId="0" applyNumberFormat="1" applyFont="1" applyFill="1" applyBorder="1" applyAlignment="1">
      <alignment horizontal="right" vertical="center"/>
    </xf>
    <xf numFmtId="0" fontId="27" fillId="0" borderId="0" xfId="0" applyFont="1" applyFill="1"/>
    <xf numFmtId="164" fontId="27" fillId="0" borderId="0" xfId="0" applyNumberFormat="1" applyFont="1" applyFill="1"/>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center" wrapText="1"/>
    </xf>
    <xf numFmtId="2" fontId="5" fillId="0" borderId="1" xfId="0" applyNumberFormat="1" applyFont="1" applyFill="1" applyBorder="1" applyAlignment="1">
      <alignment horizontal="justify" vertical="center" wrapText="1"/>
    </xf>
    <xf numFmtId="0" fontId="5" fillId="0" borderId="1" xfId="1" applyFont="1" applyFill="1" applyBorder="1" applyAlignment="1">
      <alignment horizontal="justify" vertical="center" wrapText="1"/>
    </xf>
    <xf numFmtId="49" fontId="5" fillId="0" borderId="1" xfId="1" applyNumberFormat="1" applyFont="1" applyFill="1" applyBorder="1" applyAlignment="1">
      <alignment horizontal="center" vertical="center" wrapText="1"/>
    </xf>
    <xf numFmtId="0" fontId="5" fillId="0" borderId="0" xfId="0" applyFont="1" applyFill="1" applyAlignment="1">
      <alignment vertical="top" wrapText="1"/>
    </xf>
    <xf numFmtId="49" fontId="5" fillId="0" borderId="1" xfId="0" applyNumberFormat="1" applyFont="1" applyFill="1" applyBorder="1" applyAlignment="1">
      <alignment vertical="center" wrapText="1"/>
    </xf>
    <xf numFmtId="0" fontId="5" fillId="0" borderId="1" xfId="1" applyNumberFormat="1" applyFont="1" applyFill="1" applyBorder="1" applyAlignment="1">
      <alignment horizontal="justify" vertical="center" wrapText="1"/>
    </xf>
    <xf numFmtId="0" fontId="5" fillId="0" borderId="1" xfId="1" applyFont="1" applyFill="1" applyBorder="1" applyAlignment="1">
      <alignment horizontal="justify" vertical="top" wrapText="1"/>
    </xf>
    <xf numFmtId="2" fontId="7" fillId="0" borderId="1" xfId="0" applyNumberFormat="1" applyFont="1" applyFill="1" applyBorder="1" applyAlignment="1">
      <alignment horizontal="justify" vertical="center" wrapText="1"/>
    </xf>
    <xf numFmtId="49" fontId="5" fillId="0" borderId="1" xfId="2" applyNumberFormat="1" applyFont="1" applyFill="1" applyBorder="1" applyAlignment="1">
      <alignment horizontal="center" vertical="center" wrapText="1"/>
    </xf>
    <xf numFmtId="0" fontId="5" fillId="0" borderId="1" xfId="2"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49" fontId="20" fillId="0" borderId="1" xfId="0" applyNumberFormat="1" applyFont="1" applyFill="1" applyBorder="1" applyAlignment="1">
      <alignment horizontal="center" vertical="center"/>
    </xf>
    <xf numFmtId="0" fontId="5" fillId="0" borderId="1" xfId="0" applyNumberFormat="1" applyFont="1" applyFill="1" applyBorder="1" applyAlignment="1">
      <alignment horizontal="justify" vertical="center" wrapText="1"/>
    </xf>
    <xf numFmtId="0" fontId="28" fillId="0" borderId="0" xfId="0" applyFont="1" applyFill="1"/>
    <xf numFmtId="164" fontId="23" fillId="0" borderId="1" xfId="0" applyNumberFormat="1" applyFont="1" applyFill="1" applyBorder="1" applyAlignment="1">
      <alignment horizontal="right" vertical="center"/>
    </xf>
    <xf numFmtId="164" fontId="29" fillId="0" borderId="1" xfId="0" applyNumberFormat="1" applyFont="1" applyFill="1" applyBorder="1" applyAlignment="1">
      <alignment horizontal="right" vertical="center"/>
    </xf>
    <xf numFmtId="0" fontId="7" fillId="0" borderId="0" xfId="0" applyFont="1" applyFill="1"/>
    <xf numFmtId="49" fontId="11" fillId="0" borderId="1" xfId="1" applyNumberFormat="1" applyFont="1" applyFill="1" applyBorder="1" applyAlignment="1">
      <alignment horizontal="center" vertical="center"/>
    </xf>
    <xf numFmtId="49" fontId="11" fillId="0" borderId="1" xfId="0" applyNumberFormat="1" applyFont="1" applyFill="1" applyBorder="1" applyAlignment="1">
      <alignment vertical="center" wrapText="1"/>
    </xf>
    <xf numFmtId="0" fontId="30" fillId="0" borderId="0" xfId="0" applyFont="1" applyFill="1" applyAlignment="1">
      <alignment horizontal="right"/>
    </xf>
    <xf numFmtId="0" fontId="31" fillId="0" borderId="1" xfId="1" applyNumberFormat="1" applyFont="1" applyFill="1" applyBorder="1" applyAlignment="1">
      <alignment horizontal="left" vertical="center" wrapText="1"/>
    </xf>
    <xf numFmtId="0" fontId="31" fillId="0" borderId="1" xfId="1" applyFont="1" applyFill="1" applyBorder="1" applyAlignment="1">
      <alignment horizontal="justify" vertical="center" wrapText="1"/>
    </xf>
    <xf numFmtId="0" fontId="31" fillId="0" borderId="1" xfId="0" applyFont="1" applyFill="1" applyBorder="1" applyAlignment="1">
      <alignment horizontal="justify" vertical="center" wrapText="1"/>
    </xf>
    <xf numFmtId="0" fontId="31" fillId="0" borderId="1" xfId="0" applyNumberFormat="1" applyFont="1" applyFill="1" applyBorder="1" applyAlignment="1">
      <alignment horizontal="justify" vertical="center" wrapText="1"/>
    </xf>
    <xf numFmtId="0" fontId="31" fillId="0" borderId="1" xfId="1" applyNumberFormat="1" applyFont="1" applyFill="1" applyBorder="1" applyAlignment="1">
      <alignment horizontal="justify" vertical="center" wrapText="1"/>
    </xf>
    <xf numFmtId="49" fontId="31" fillId="0" borderId="1" xfId="0" applyNumberFormat="1" applyFont="1" applyFill="1" applyBorder="1" applyAlignment="1">
      <alignment horizontal="left" vertical="top" wrapText="1"/>
    </xf>
    <xf numFmtId="0" fontId="32" fillId="0" borderId="0" xfId="0" applyFont="1" applyFill="1"/>
    <xf numFmtId="49" fontId="33" fillId="0" borderId="1" xfId="0" applyNumberFormat="1" applyFont="1" applyFill="1" applyBorder="1" applyAlignment="1">
      <alignment horizontal="left" vertical="center" wrapText="1"/>
    </xf>
    <xf numFmtId="164" fontId="11" fillId="0" borderId="5" xfId="0" applyNumberFormat="1" applyFont="1" applyFill="1" applyBorder="1" applyAlignment="1">
      <alignment horizontal="right" vertical="center"/>
    </xf>
    <xf numFmtId="164" fontId="14" fillId="0" borderId="5" xfId="0" applyNumberFormat="1" applyFont="1" applyFill="1" applyBorder="1" applyAlignment="1">
      <alignment horizontal="right" vertical="center"/>
    </xf>
    <xf numFmtId="0" fontId="7" fillId="0" borderId="1" xfId="0" applyFont="1" applyFill="1" applyBorder="1" applyAlignment="1">
      <alignment horizontal="center" vertical="center" wrapText="1"/>
    </xf>
    <xf numFmtId="0" fontId="5" fillId="0" borderId="0" xfId="0" applyFont="1" applyFill="1" applyAlignment="1">
      <alignment horizontal="right" vertical="top"/>
    </xf>
    <xf numFmtId="0" fontId="7" fillId="0" borderId="5" xfId="0" applyFont="1" applyFill="1" applyBorder="1" applyAlignment="1">
      <alignment horizontal="center" vertical="center" wrapText="1"/>
    </xf>
    <xf numFmtId="0" fontId="11" fillId="0" borderId="0" xfId="0" applyFont="1" applyFill="1" applyAlignment="1">
      <alignment vertical="center"/>
    </xf>
    <xf numFmtId="49" fontId="21" fillId="0" borderId="1" xfId="0" applyNumberFormat="1" applyFont="1" applyFill="1" applyBorder="1" applyAlignment="1">
      <alignment horizontal="center" vertical="center"/>
    </xf>
    <xf numFmtId="0" fontId="13" fillId="0" borderId="0" xfId="0" applyFont="1" applyFill="1" applyAlignment="1">
      <alignment horizontal="center" vertical="center" wrapText="1"/>
    </xf>
    <xf numFmtId="164" fontId="20" fillId="0" borderId="1" xfId="0" applyNumberFormat="1" applyFont="1" applyFill="1" applyBorder="1" applyAlignment="1">
      <alignment vertical="center"/>
    </xf>
    <xf numFmtId="164" fontId="27" fillId="0" borderId="1" xfId="0" applyNumberFormat="1" applyFont="1" applyFill="1" applyBorder="1" applyAlignment="1">
      <alignment vertical="center"/>
    </xf>
    <xf numFmtId="164" fontId="10" fillId="0" borderId="1" xfId="0" applyNumberFormat="1" applyFont="1" applyFill="1" applyBorder="1" applyAlignment="1">
      <alignment vertical="center"/>
    </xf>
    <xf numFmtId="164" fontId="21" fillId="0" borderId="1" xfId="0" applyNumberFormat="1" applyFont="1" applyFill="1" applyBorder="1" applyAlignment="1">
      <alignment vertical="center"/>
    </xf>
    <xf numFmtId="0" fontId="20" fillId="0" borderId="0" xfId="0" applyFont="1" applyFill="1" applyAlignment="1">
      <alignment vertical="center"/>
    </xf>
    <xf numFmtId="164" fontId="35" fillId="0" borderId="1" xfId="0" applyNumberFormat="1" applyFont="1" applyFill="1" applyBorder="1" applyAlignment="1">
      <alignment vertical="center"/>
    </xf>
    <xf numFmtId="164" fontId="36" fillId="0" borderId="1" xfId="0" applyNumberFormat="1" applyFont="1" applyFill="1" applyBorder="1" applyAlignment="1">
      <alignment vertical="center"/>
    </xf>
    <xf numFmtId="164" fontId="19" fillId="0" borderId="1" xfId="0" applyNumberFormat="1" applyFont="1" applyFill="1" applyBorder="1" applyAlignment="1">
      <alignment vertical="center"/>
    </xf>
    <xf numFmtId="164" fontId="28" fillId="0" borderId="1" xfId="0" applyNumberFormat="1" applyFont="1" applyFill="1" applyBorder="1" applyAlignment="1">
      <alignment vertical="center"/>
    </xf>
    <xf numFmtId="164" fontId="20" fillId="0" borderId="5" xfId="0" applyNumberFormat="1" applyFont="1" applyFill="1" applyBorder="1" applyAlignment="1">
      <alignment vertical="center"/>
    </xf>
    <xf numFmtId="0" fontId="20" fillId="0" borderId="0" xfId="0" applyFont="1" applyFill="1" applyAlignment="1"/>
    <xf numFmtId="164" fontId="32" fillId="0" borderId="1" xfId="0" applyNumberFormat="1" applyFont="1" applyFill="1" applyBorder="1" applyAlignment="1">
      <alignment vertical="center"/>
    </xf>
    <xf numFmtId="0" fontId="20" fillId="0" borderId="1" xfId="0" applyFont="1" applyFill="1" applyBorder="1" applyAlignment="1"/>
    <xf numFmtId="164" fontId="37" fillId="0" borderId="1" xfId="0" applyNumberFormat="1" applyFont="1" applyFill="1" applyBorder="1" applyAlignment="1">
      <alignment vertical="center"/>
    </xf>
    <xf numFmtId="0" fontId="28" fillId="0" borderId="0" xfId="0" applyFont="1" applyFill="1" applyAlignment="1"/>
    <xf numFmtId="164" fontId="10" fillId="0" borderId="1" xfId="0" applyNumberFormat="1" applyFont="1" applyFill="1" applyBorder="1" applyAlignment="1">
      <alignment vertical="center" wrapText="1"/>
    </xf>
    <xf numFmtId="164" fontId="21" fillId="0" borderId="1" xfId="0" applyNumberFormat="1" applyFont="1" applyFill="1" applyBorder="1" applyAlignment="1">
      <alignment vertical="center" wrapText="1"/>
    </xf>
    <xf numFmtId="164" fontId="20" fillId="0" borderId="1" xfId="0" applyNumberFormat="1" applyFont="1" applyFill="1" applyBorder="1" applyAlignment="1">
      <alignment vertical="center" wrapText="1"/>
    </xf>
    <xf numFmtId="164" fontId="27" fillId="0" borderId="1" xfId="0" applyNumberFormat="1" applyFont="1" applyFill="1" applyBorder="1" applyAlignment="1">
      <alignment vertical="center" wrapText="1"/>
    </xf>
    <xf numFmtId="164" fontId="20" fillId="0" borderId="1" xfId="0" applyNumberFormat="1" applyFont="1" applyFill="1" applyBorder="1" applyAlignment="1">
      <alignment wrapText="1"/>
    </xf>
    <xf numFmtId="164" fontId="38" fillId="0" borderId="1" xfId="0" applyNumberFormat="1" applyFont="1" applyFill="1" applyBorder="1" applyAlignment="1">
      <alignment vertical="center"/>
    </xf>
    <xf numFmtId="164" fontId="10" fillId="0" borderId="1" xfId="0" applyNumberFormat="1" applyFont="1" applyFill="1" applyBorder="1" applyAlignment="1">
      <alignment wrapText="1"/>
    </xf>
    <xf numFmtId="164" fontId="39" fillId="0" borderId="1" xfId="0" applyNumberFormat="1" applyFont="1" applyFill="1" applyBorder="1" applyAlignment="1">
      <alignment vertical="center"/>
    </xf>
    <xf numFmtId="49" fontId="20" fillId="0" borderId="1" xfId="0" applyNumberFormat="1" applyFont="1" applyFill="1" applyBorder="1" applyAlignment="1">
      <alignment vertical="top" wrapText="1"/>
    </xf>
    <xf numFmtId="49" fontId="27" fillId="0" borderId="1" xfId="0" applyNumberFormat="1" applyFont="1" applyFill="1" applyBorder="1" applyAlignment="1">
      <alignment vertical="top" wrapText="1"/>
    </xf>
    <xf numFmtId="164" fontId="20" fillId="0" borderId="6" xfId="0" applyNumberFormat="1" applyFont="1" applyFill="1" applyBorder="1" applyAlignment="1">
      <alignment vertical="center" wrapText="1"/>
    </xf>
    <xf numFmtId="164" fontId="10" fillId="0" borderId="6" xfId="0" applyNumberFormat="1" applyFont="1" applyFill="1" applyBorder="1" applyAlignment="1">
      <alignment vertical="center" wrapText="1"/>
    </xf>
    <xf numFmtId="0" fontId="0" fillId="0" borderId="0" xfId="0" applyFill="1"/>
    <xf numFmtId="4" fontId="11" fillId="0" borderId="1" xfId="0" applyNumberFormat="1" applyFont="1" applyFill="1" applyBorder="1" applyAlignment="1">
      <alignment horizontal="right" vertical="center"/>
    </xf>
    <xf numFmtId="4" fontId="14" fillId="0" borderId="1" xfId="0" applyNumberFormat="1" applyFont="1" applyFill="1" applyBorder="1" applyAlignment="1">
      <alignment horizontal="right" vertical="center"/>
    </xf>
    <xf numFmtId="4" fontId="10" fillId="0" borderId="1" xfId="0" applyNumberFormat="1" applyFont="1" applyFill="1" applyBorder="1" applyAlignment="1">
      <alignment vertical="center"/>
    </xf>
    <xf numFmtId="4" fontId="20" fillId="0" borderId="1" xfId="0" applyNumberFormat="1" applyFont="1" applyFill="1" applyBorder="1" applyAlignment="1">
      <alignment vertical="center"/>
    </xf>
    <xf numFmtId="0" fontId="20" fillId="0" borderId="1" xfId="0" applyFont="1" applyFill="1" applyBorder="1" applyAlignment="1">
      <alignment vertical="center"/>
    </xf>
    <xf numFmtId="3" fontId="10" fillId="0" borderId="1" xfId="0" applyNumberFormat="1" applyFont="1" applyFill="1" applyBorder="1" applyAlignment="1">
      <alignment vertical="center"/>
    </xf>
    <xf numFmtId="49" fontId="10" fillId="0" borderId="1" xfId="0" applyNumberFormat="1" applyFont="1" applyFill="1" applyBorder="1" applyAlignment="1">
      <alignment horizontal="center" vertical="center"/>
    </xf>
    <xf numFmtId="0" fontId="26" fillId="0" borderId="1" xfId="6" applyFont="1" applyFill="1" applyBorder="1" applyAlignment="1">
      <alignment vertical="top" wrapText="1"/>
    </xf>
    <xf numFmtId="0" fontId="11" fillId="0" borderId="1" xfId="0" applyFont="1" applyFill="1" applyBorder="1" applyAlignment="1">
      <alignment horizontal="center" vertical="center" wrapText="1"/>
    </xf>
    <xf numFmtId="0" fontId="14" fillId="0" borderId="0" xfId="0" applyFont="1" applyFill="1" applyAlignment="1">
      <alignment horizontal="right"/>
    </xf>
    <xf numFmtId="0" fontId="40" fillId="0" borderId="0" xfId="0" applyFont="1" applyFill="1" applyAlignment="1">
      <alignment horizontal="center" vertical="center" wrapText="1"/>
    </xf>
    <xf numFmtId="3" fontId="20" fillId="0" borderId="1" xfId="0" applyNumberFormat="1" applyFont="1" applyFill="1" applyBorder="1" applyAlignment="1">
      <alignment vertical="center"/>
    </xf>
    <xf numFmtId="3" fontId="20" fillId="0" borderId="5" xfId="0" applyNumberFormat="1" applyFont="1" applyFill="1" applyBorder="1" applyAlignment="1">
      <alignment vertical="center"/>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vertical="center" wrapText="1"/>
    </xf>
    <xf numFmtId="164" fontId="42" fillId="0" borderId="1" xfId="0" applyNumberFormat="1" applyFont="1" applyFill="1" applyBorder="1" applyAlignment="1">
      <alignment vertical="center"/>
    </xf>
    <xf numFmtId="0" fontId="41" fillId="0" borderId="0" xfId="0" applyFont="1" applyFill="1" applyAlignment="1">
      <alignment horizontal="right" vertical="top"/>
    </xf>
    <xf numFmtId="0" fontId="14" fillId="0" borderId="1" xfId="0" applyFont="1" applyFill="1" applyBorder="1" applyAlignment="1">
      <alignment horizontal="center" vertical="center" wrapText="1"/>
    </xf>
    <xf numFmtId="49" fontId="5" fillId="0" borderId="0" xfId="0" applyNumberFormat="1" applyFont="1" applyFill="1" applyAlignment="1">
      <alignment horizontal="right" wrapText="1"/>
    </xf>
    <xf numFmtId="0" fontId="13" fillId="0" borderId="0" xfId="0" applyFont="1" applyFill="1" applyAlignment="1">
      <alignment horizontal="center" vertical="center" wrapText="1"/>
    </xf>
    <xf numFmtId="4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7" fillId="0" borderId="5" xfId="0" applyFont="1" applyFill="1" applyBorder="1" applyAlignment="1">
      <alignment horizontal="center" wrapText="1"/>
    </xf>
    <xf numFmtId="0" fontId="7" fillId="0" borderId="7" xfId="0" applyFont="1" applyFill="1" applyBorder="1" applyAlignment="1">
      <alignment horizontal="center" wrapText="1"/>
    </xf>
    <xf numFmtId="0" fontId="7" fillId="0" borderId="6" xfId="0" applyFont="1" applyFill="1" applyBorder="1" applyAlignment="1">
      <alignment horizontal="center" wrapText="1"/>
    </xf>
  </cellXfs>
  <cellStyles count="9">
    <cellStyle name="xl45" xfId="5"/>
    <cellStyle name="xl47" xfId="7"/>
    <cellStyle name="xl48" xfId="8"/>
    <cellStyle name="Обычный" xfId="0" builtinId="0"/>
    <cellStyle name="Обычный 2" xfId="2"/>
    <cellStyle name="Обычный 2 2" xfId="3"/>
    <cellStyle name="Обычный 3" xfId="4"/>
    <cellStyle name="Обычный 4" xfId="6"/>
    <cellStyle name="Обычный_приложение 1 к закону 2004 года" xfId="1"/>
  </cellStyles>
  <dxfs count="0"/>
  <tableStyles count="0" defaultTableStyle="TableStyleMedium9" defaultPivotStyle="PivotStyleLight16"/>
  <colors>
    <mruColors>
      <color rgb="FFCCFFCC"/>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1"/>
  <sheetViews>
    <sheetView tabSelected="1" view="pageBreakPreview" zoomScaleNormal="55" zoomScaleSheetLayoutView="100" workbookViewId="0">
      <pane xSplit="2" ySplit="5" topLeftCell="C6" activePane="bottomRight" state="frozen"/>
      <selection pane="topRight" activeCell="C1" sqref="C1"/>
      <selection pane="bottomLeft" activeCell="A7" sqref="A7"/>
      <selection pane="bottomRight" activeCell="Q9" sqref="Q9"/>
    </sheetView>
  </sheetViews>
  <sheetFormatPr defaultRowHeight="20.25" x14ac:dyDescent="0.3"/>
  <cols>
    <col min="1" max="1" width="5.85546875" style="1" customWidth="1"/>
    <col min="2" max="2" width="60.7109375" style="7" customWidth="1"/>
    <col min="3" max="3" width="19.7109375" style="21" customWidth="1"/>
    <col min="4" max="4" width="18.140625" style="41" hidden="1" customWidth="1"/>
    <col min="5" max="5" width="18.42578125" style="20" hidden="1" customWidth="1"/>
    <col min="6" max="6" width="17.85546875" style="41" hidden="1" customWidth="1"/>
    <col min="7" max="7" width="20.28515625" style="26" hidden="1" customWidth="1"/>
    <col min="8" max="8" width="20.28515625" style="43" hidden="1" customWidth="1"/>
    <col min="9" max="9" width="19.28515625" style="31" hidden="1" customWidth="1"/>
    <col min="10" max="10" width="17.42578125" style="60" hidden="1" customWidth="1"/>
    <col min="11" max="11" width="18.7109375" style="60" hidden="1" customWidth="1"/>
    <col min="12" max="12" width="1" style="43" hidden="1" customWidth="1"/>
    <col min="13" max="13" width="20.28515625" style="26" customWidth="1"/>
    <col min="14" max="14" width="23.140625" style="73" customWidth="1"/>
    <col min="15" max="15" width="15.5703125" style="20" hidden="1" customWidth="1"/>
    <col min="16" max="16" width="19.85546875" style="20" customWidth="1"/>
    <col min="17" max="17" width="21.85546875" style="25" customWidth="1"/>
    <col min="18" max="18" width="18.42578125" style="80" hidden="1" customWidth="1"/>
    <col min="19" max="19" width="16.140625" style="25" hidden="1" customWidth="1"/>
    <col min="20" max="20" width="2" style="20" hidden="1" customWidth="1"/>
    <col min="21" max="21" width="16" style="20" customWidth="1"/>
    <col min="22" max="23" width="16" style="20" hidden="1" customWidth="1"/>
    <col min="24" max="24" width="18.7109375" style="20" customWidth="1"/>
    <col min="25" max="25" width="16.85546875" style="2" customWidth="1"/>
    <col min="26" max="16384" width="9.140625" style="2"/>
  </cols>
  <sheetData>
    <row r="1" spans="1:27" ht="27" customHeight="1" x14ac:dyDescent="0.3">
      <c r="B1" s="129"/>
      <c r="C1" s="129"/>
      <c r="E1" s="110" t="s">
        <v>255</v>
      </c>
      <c r="F1" s="110"/>
      <c r="G1" s="110"/>
      <c r="H1" s="110"/>
      <c r="I1" s="110"/>
      <c r="J1" s="110"/>
      <c r="K1" s="110"/>
      <c r="L1" s="110"/>
      <c r="M1" s="110"/>
      <c r="N1" s="110"/>
      <c r="O1" s="110"/>
      <c r="P1" s="110"/>
      <c r="Q1" s="110"/>
      <c r="R1" s="110"/>
      <c r="S1" s="110"/>
      <c r="T1" s="110"/>
      <c r="U1" s="110"/>
      <c r="V1" s="78"/>
      <c r="W1" s="78"/>
      <c r="X1" s="127" t="s">
        <v>255</v>
      </c>
    </row>
    <row r="2" spans="1:27" ht="53.25" customHeight="1" x14ac:dyDescent="0.2">
      <c r="A2" s="130" t="s">
        <v>270</v>
      </c>
      <c r="B2" s="130"/>
      <c r="C2" s="130"/>
      <c r="D2" s="130"/>
      <c r="E2" s="130"/>
      <c r="F2" s="130"/>
      <c r="G2" s="130"/>
      <c r="H2" s="130"/>
      <c r="I2" s="130"/>
      <c r="J2" s="130"/>
      <c r="K2" s="130"/>
      <c r="L2" s="130"/>
      <c r="M2" s="130"/>
      <c r="N2" s="130"/>
      <c r="O2" s="130"/>
      <c r="P2" s="130"/>
      <c r="Q2" s="130"/>
      <c r="R2" s="130"/>
      <c r="S2" s="130"/>
      <c r="T2" s="130"/>
      <c r="U2" s="130"/>
      <c r="V2" s="82"/>
      <c r="W2" s="82"/>
      <c r="X2" s="121"/>
      <c r="Y2" s="17"/>
      <c r="Z2" s="17"/>
      <c r="AA2" s="17"/>
    </row>
    <row r="3" spans="1:27" ht="24" customHeight="1" x14ac:dyDescent="0.3">
      <c r="A3" s="8"/>
      <c r="B3" s="8"/>
      <c r="C3" s="20"/>
      <c r="O3" s="66" t="s">
        <v>263</v>
      </c>
      <c r="P3" s="66"/>
      <c r="U3" s="120" t="s">
        <v>41</v>
      </c>
      <c r="V3" s="9"/>
      <c r="W3" s="9"/>
      <c r="X3" s="9"/>
    </row>
    <row r="4" spans="1:27" ht="18.75" customHeight="1" x14ac:dyDescent="0.25">
      <c r="A4" s="131"/>
      <c r="B4" s="132" t="s">
        <v>0</v>
      </c>
      <c r="C4" s="133" t="s">
        <v>264</v>
      </c>
      <c r="D4" s="134" t="s">
        <v>283</v>
      </c>
      <c r="E4" s="133" t="s">
        <v>267</v>
      </c>
      <c r="F4" s="134" t="s">
        <v>284</v>
      </c>
      <c r="G4" s="133" t="s">
        <v>268</v>
      </c>
      <c r="H4" s="134" t="s">
        <v>285</v>
      </c>
      <c r="I4" s="133" t="s">
        <v>269</v>
      </c>
      <c r="J4" s="140" t="s">
        <v>286</v>
      </c>
      <c r="K4" s="142" t="s">
        <v>266</v>
      </c>
      <c r="L4" s="140" t="s">
        <v>287</v>
      </c>
      <c r="M4" s="138" t="s">
        <v>293</v>
      </c>
      <c r="N4" s="137" t="s">
        <v>297</v>
      </c>
      <c r="O4" s="135" t="s">
        <v>265</v>
      </c>
      <c r="P4" s="138" t="s">
        <v>291</v>
      </c>
      <c r="Q4" s="137" t="s">
        <v>282</v>
      </c>
      <c r="R4" s="79"/>
      <c r="S4" s="143" t="s">
        <v>193</v>
      </c>
      <c r="T4" s="144"/>
      <c r="U4" s="145"/>
      <c r="V4" s="135" t="s">
        <v>289</v>
      </c>
      <c r="W4" s="135" t="s">
        <v>295</v>
      </c>
      <c r="X4" s="128" t="s">
        <v>296</v>
      </c>
    </row>
    <row r="5" spans="1:27" s="3" customFormat="1" ht="114.75" customHeight="1" x14ac:dyDescent="0.2">
      <c r="A5" s="131"/>
      <c r="B5" s="132"/>
      <c r="C5" s="133"/>
      <c r="D5" s="134"/>
      <c r="E5" s="133"/>
      <c r="F5" s="134"/>
      <c r="G5" s="133"/>
      <c r="H5" s="134"/>
      <c r="I5" s="133"/>
      <c r="J5" s="141"/>
      <c r="K5" s="142"/>
      <c r="L5" s="141"/>
      <c r="M5" s="139"/>
      <c r="N5" s="137"/>
      <c r="O5" s="136"/>
      <c r="P5" s="139"/>
      <c r="Q5" s="137"/>
      <c r="R5" s="77" t="s">
        <v>292</v>
      </c>
      <c r="S5" s="77" t="s">
        <v>288</v>
      </c>
      <c r="T5" s="77" t="s">
        <v>216</v>
      </c>
      <c r="U5" s="119" t="s">
        <v>294</v>
      </c>
      <c r="V5" s="136"/>
      <c r="W5" s="136"/>
      <c r="X5" s="128"/>
    </row>
    <row r="6" spans="1:27" s="18" customFormat="1" ht="19.5" x14ac:dyDescent="0.3">
      <c r="A6" s="22" t="s">
        <v>210</v>
      </c>
      <c r="B6" s="6" t="s">
        <v>1</v>
      </c>
      <c r="C6" s="27">
        <f>C7+C10+C12+C14+C18+C20+C21+C22+C33+C37+C38+C39+C40</f>
        <v>57370651</v>
      </c>
      <c r="D6" s="42">
        <f>E6-C6</f>
        <v>5070202</v>
      </c>
      <c r="E6" s="27">
        <v>62440853</v>
      </c>
      <c r="F6" s="42">
        <v>9765</v>
      </c>
      <c r="G6" s="27">
        <f t="shared" ref="G6:G40" si="0">E6+F6</f>
        <v>62450618</v>
      </c>
      <c r="H6" s="42"/>
      <c r="I6" s="30">
        <v>62450618</v>
      </c>
      <c r="J6" s="61">
        <f>K6-I6</f>
        <v>0</v>
      </c>
      <c r="K6" s="30">
        <v>62450618</v>
      </c>
      <c r="L6" s="61">
        <f>N6-K6</f>
        <v>-7528838</v>
      </c>
      <c r="M6" s="27">
        <f>D6+F6+H6+J6+L6</f>
        <v>-2448871</v>
      </c>
      <c r="N6" s="27">
        <v>54921780</v>
      </c>
      <c r="O6" s="75">
        <f t="shared" ref="O6:O70" si="1">N6/C6*100</f>
        <v>95.731491699475399</v>
      </c>
      <c r="P6" s="111">
        <v>54921780</v>
      </c>
      <c r="Q6" s="27">
        <v>49404309.734930001</v>
      </c>
      <c r="R6" s="28">
        <f>Q6-P6</f>
        <v>-5517470.2650699988</v>
      </c>
      <c r="S6" s="27">
        <v>57430714.600000001</v>
      </c>
      <c r="T6" s="27">
        <f>Q6-S6</f>
        <v>-8026404.8650700003</v>
      </c>
      <c r="U6" s="27">
        <f>Q6/S6*100</f>
        <v>86.024194682282427</v>
      </c>
      <c r="V6" s="27">
        <f t="shared" ref="V6:V40" si="2">Q6/C6*100</f>
        <v>86.114256808642452</v>
      </c>
      <c r="W6" s="27">
        <f t="shared" ref="W6:W40" si="3">Q6/N6*100</f>
        <v>89.953948570002652</v>
      </c>
      <c r="X6" s="29">
        <f t="shared" ref="X6:X69" si="4">Q6/P6*100</f>
        <v>89.953948570002652</v>
      </c>
    </row>
    <row r="7" spans="1:27" s="4" customFormat="1" ht="18.75" x14ac:dyDescent="0.2">
      <c r="A7" s="5"/>
      <c r="B7" s="14" t="s">
        <v>2</v>
      </c>
      <c r="C7" s="28">
        <f>C8+C9</f>
        <v>40050000</v>
      </c>
      <c r="D7" s="33">
        <f t="shared" ref="D7:D37" si="5">E7-C7</f>
        <v>4629850</v>
      </c>
      <c r="E7" s="28">
        <v>44679850</v>
      </c>
      <c r="F7" s="33"/>
      <c r="G7" s="28">
        <f t="shared" si="0"/>
        <v>44679850</v>
      </c>
      <c r="H7" s="33"/>
      <c r="I7" s="29">
        <v>44679850</v>
      </c>
      <c r="J7" s="62">
        <f t="shared" ref="J7:J72" si="6">K7-I7</f>
        <v>0</v>
      </c>
      <c r="K7" s="29">
        <v>44679850</v>
      </c>
      <c r="L7" s="62">
        <f t="shared" ref="L7:L52" si="7">N7-K7</f>
        <v>-7130759</v>
      </c>
      <c r="M7" s="28">
        <f t="shared" ref="M7:M73" si="8">D7+F7+H7+J7+L7</f>
        <v>-2500909</v>
      </c>
      <c r="N7" s="28">
        <v>37549091</v>
      </c>
      <c r="O7" s="76">
        <f t="shared" si="1"/>
        <v>93.755533083645446</v>
      </c>
      <c r="P7" s="112">
        <v>37549091</v>
      </c>
      <c r="Q7" s="28">
        <v>32038613.606849998</v>
      </c>
      <c r="R7" s="28">
        <f t="shared" ref="R7:R70" si="9">Q7-P7</f>
        <v>-5510477.3931500018</v>
      </c>
      <c r="S7" s="28">
        <v>38266689.399999999</v>
      </c>
      <c r="T7" s="28">
        <f t="shared" ref="T7:T69" si="10">Q7-S7</f>
        <v>-6228075.7931500003</v>
      </c>
      <c r="U7" s="28">
        <f t="shared" ref="U7:U70" si="11">Q7/S7*100</f>
        <v>83.724550279099915</v>
      </c>
      <c r="V7" s="28">
        <f t="shared" si="2"/>
        <v>79.996538344194761</v>
      </c>
      <c r="W7" s="28">
        <f t="shared" si="3"/>
        <v>85.324605079920573</v>
      </c>
      <c r="X7" s="29">
        <f t="shared" si="4"/>
        <v>85.324605079920573</v>
      </c>
    </row>
    <row r="8" spans="1:27" ht="19.5" x14ac:dyDescent="0.2">
      <c r="A8" s="23"/>
      <c r="B8" s="14" t="s">
        <v>40</v>
      </c>
      <c r="C8" s="28">
        <v>21740000</v>
      </c>
      <c r="D8" s="33">
        <f t="shared" si="5"/>
        <v>4049785</v>
      </c>
      <c r="E8" s="28">
        <v>25789785</v>
      </c>
      <c r="F8" s="33"/>
      <c r="G8" s="28">
        <f t="shared" si="0"/>
        <v>25789785</v>
      </c>
      <c r="H8" s="42"/>
      <c r="I8" s="29">
        <v>25789785</v>
      </c>
      <c r="J8" s="62">
        <f t="shared" si="6"/>
        <v>0</v>
      </c>
      <c r="K8" s="29">
        <v>25789785</v>
      </c>
      <c r="L8" s="62">
        <f t="shared" si="7"/>
        <v>-6110369</v>
      </c>
      <c r="M8" s="28">
        <f t="shared" si="8"/>
        <v>-2060584</v>
      </c>
      <c r="N8" s="28">
        <v>19679416</v>
      </c>
      <c r="O8" s="76">
        <f t="shared" si="1"/>
        <v>90.521692732290703</v>
      </c>
      <c r="P8" s="111">
        <v>19679416</v>
      </c>
      <c r="Q8" s="28">
        <v>13918869.86741</v>
      </c>
      <c r="R8" s="28">
        <f t="shared" si="9"/>
        <v>-5760546.1325899996</v>
      </c>
      <c r="S8" s="28">
        <v>20956774.699999999</v>
      </c>
      <c r="T8" s="28">
        <f t="shared" si="10"/>
        <v>-7037904.8325899988</v>
      </c>
      <c r="U8" s="28">
        <f t="shared" si="11"/>
        <v>66.417042062345601</v>
      </c>
      <c r="V8" s="28">
        <f t="shared" si="2"/>
        <v>64.024240420469184</v>
      </c>
      <c r="W8" s="28">
        <f t="shared" si="3"/>
        <v>70.728063614336932</v>
      </c>
      <c r="X8" s="29">
        <f t="shared" si="4"/>
        <v>70.728063614336932</v>
      </c>
    </row>
    <row r="9" spans="1:27" ht="19.5" x14ac:dyDescent="0.2">
      <c r="A9" s="23"/>
      <c r="B9" s="14" t="s">
        <v>3</v>
      </c>
      <c r="C9" s="28">
        <v>18310000</v>
      </c>
      <c r="D9" s="33">
        <f t="shared" si="5"/>
        <v>580065</v>
      </c>
      <c r="E9" s="28">
        <v>18890065</v>
      </c>
      <c r="F9" s="33"/>
      <c r="G9" s="28">
        <f t="shared" si="0"/>
        <v>18890065</v>
      </c>
      <c r="H9" s="42"/>
      <c r="I9" s="29">
        <v>18890065</v>
      </c>
      <c r="J9" s="62">
        <f t="shared" si="6"/>
        <v>0</v>
      </c>
      <c r="K9" s="29">
        <v>18890065</v>
      </c>
      <c r="L9" s="62">
        <f t="shared" si="7"/>
        <v>-1020390</v>
      </c>
      <c r="M9" s="28">
        <f t="shared" si="8"/>
        <v>-440325</v>
      </c>
      <c r="N9" s="28">
        <v>17869675</v>
      </c>
      <c r="O9" s="76">
        <f t="shared" si="1"/>
        <v>97.595166575641727</v>
      </c>
      <c r="P9" s="112">
        <v>17869675</v>
      </c>
      <c r="Q9" s="28">
        <v>18119743.739440002</v>
      </c>
      <c r="R9" s="28">
        <f t="shared" si="9"/>
        <v>250068.73944000155</v>
      </c>
      <c r="S9" s="28">
        <v>17309914.699999999</v>
      </c>
      <c r="T9" s="28">
        <f t="shared" si="10"/>
        <v>809829.03944000229</v>
      </c>
      <c r="U9" s="28">
        <f t="shared" si="11"/>
        <v>104.67841149696713</v>
      </c>
      <c r="V9" s="28">
        <f t="shared" si="2"/>
        <v>98.960916108356102</v>
      </c>
      <c r="W9" s="28">
        <f t="shared" si="3"/>
        <v>101.39940283995092</v>
      </c>
      <c r="X9" s="29">
        <f t="shared" si="4"/>
        <v>101.39940283995092</v>
      </c>
    </row>
    <row r="10" spans="1:27" s="4" customFormat="1" ht="47.25" x14ac:dyDescent="0.2">
      <c r="A10" s="5"/>
      <c r="B10" s="14" t="s">
        <v>4</v>
      </c>
      <c r="C10" s="28">
        <f>C11</f>
        <v>6372735</v>
      </c>
      <c r="D10" s="33">
        <f t="shared" si="5"/>
        <v>429461</v>
      </c>
      <c r="E10" s="28">
        <v>6802196</v>
      </c>
      <c r="F10" s="33"/>
      <c r="G10" s="28">
        <f t="shared" si="0"/>
        <v>6802196</v>
      </c>
      <c r="H10" s="33"/>
      <c r="I10" s="29">
        <v>6802196</v>
      </c>
      <c r="J10" s="62">
        <f t="shared" si="6"/>
        <v>0</v>
      </c>
      <c r="K10" s="29">
        <v>6802196</v>
      </c>
      <c r="L10" s="62">
        <f t="shared" si="7"/>
        <v>-400141</v>
      </c>
      <c r="M10" s="28">
        <f t="shared" si="8"/>
        <v>29320</v>
      </c>
      <c r="N10" s="28">
        <v>6402055</v>
      </c>
      <c r="O10" s="76">
        <f t="shared" si="1"/>
        <v>100.46008503413371</v>
      </c>
      <c r="P10" s="112">
        <v>6402055</v>
      </c>
      <c r="Q10" s="28">
        <v>6243352.9362899996</v>
      </c>
      <c r="R10" s="28">
        <f t="shared" si="9"/>
        <v>-158702.06371000037</v>
      </c>
      <c r="S10" s="28">
        <v>6366082.5</v>
      </c>
      <c r="T10" s="28">
        <f t="shared" si="10"/>
        <v>-122729.56371000037</v>
      </c>
      <c r="U10" s="28">
        <f t="shared" si="11"/>
        <v>98.072133628334214</v>
      </c>
      <c r="V10" s="28">
        <f t="shared" si="2"/>
        <v>97.969756098284321</v>
      </c>
      <c r="W10" s="28">
        <f t="shared" si="3"/>
        <v>97.521076221463261</v>
      </c>
      <c r="X10" s="29">
        <f t="shared" si="4"/>
        <v>97.521076221463261</v>
      </c>
    </row>
    <row r="11" spans="1:27" ht="31.5" x14ac:dyDescent="0.2">
      <c r="A11" s="23"/>
      <c r="B11" s="14" t="s">
        <v>5</v>
      </c>
      <c r="C11" s="28">
        <v>6372735</v>
      </c>
      <c r="D11" s="33">
        <f t="shared" si="5"/>
        <v>429461</v>
      </c>
      <c r="E11" s="28">
        <v>6802196</v>
      </c>
      <c r="F11" s="33"/>
      <c r="G11" s="28">
        <f t="shared" si="0"/>
        <v>6802196</v>
      </c>
      <c r="H11" s="42"/>
      <c r="I11" s="29">
        <v>6802196</v>
      </c>
      <c r="J11" s="62">
        <f t="shared" si="6"/>
        <v>0</v>
      </c>
      <c r="K11" s="29">
        <v>6802196</v>
      </c>
      <c r="L11" s="62">
        <f t="shared" si="7"/>
        <v>-400141</v>
      </c>
      <c r="M11" s="28">
        <f t="shared" si="8"/>
        <v>29320</v>
      </c>
      <c r="N11" s="28">
        <v>6402055</v>
      </c>
      <c r="O11" s="76">
        <f t="shared" si="1"/>
        <v>100.46008503413371</v>
      </c>
      <c r="P11" s="112">
        <v>6402055</v>
      </c>
      <c r="Q11" s="28">
        <v>6243352.9362899996</v>
      </c>
      <c r="R11" s="28">
        <f t="shared" si="9"/>
        <v>-158702.06371000037</v>
      </c>
      <c r="S11" s="28">
        <v>6366082.5</v>
      </c>
      <c r="T11" s="28">
        <f t="shared" si="10"/>
        <v>-122729.56371000037</v>
      </c>
      <c r="U11" s="28">
        <f t="shared" si="11"/>
        <v>98.072133628334214</v>
      </c>
      <c r="V11" s="28">
        <f t="shared" si="2"/>
        <v>97.969756098284321</v>
      </c>
      <c r="W11" s="28">
        <f t="shared" si="3"/>
        <v>97.521076221463261</v>
      </c>
      <c r="X11" s="29">
        <f t="shared" si="4"/>
        <v>97.521076221463261</v>
      </c>
    </row>
    <row r="12" spans="1:27" s="4" customFormat="1" ht="18.75" x14ac:dyDescent="0.2">
      <c r="A12" s="5"/>
      <c r="B12" s="14" t="s">
        <v>6</v>
      </c>
      <c r="C12" s="28">
        <f>C13</f>
        <v>3554000</v>
      </c>
      <c r="D12" s="33"/>
      <c r="E12" s="28">
        <v>3554000</v>
      </c>
      <c r="F12" s="33"/>
      <c r="G12" s="28">
        <f t="shared" si="0"/>
        <v>3554000</v>
      </c>
      <c r="H12" s="33"/>
      <c r="I12" s="29">
        <v>3554000</v>
      </c>
      <c r="J12" s="62">
        <f t="shared" si="6"/>
        <v>0</v>
      </c>
      <c r="K12" s="29">
        <v>3554000</v>
      </c>
      <c r="L12" s="62"/>
      <c r="M12" s="28">
        <f t="shared" si="8"/>
        <v>0</v>
      </c>
      <c r="N12" s="28">
        <v>3554000</v>
      </c>
      <c r="O12" s="76">
        <f t="shared" si="1"/>
        <v>100</v>
      </c>
      <c r="P12" s="112">
        <v>3554000</v>
      </c>
      <c r="Q12" s="28">
        <v>3666850.07069</v>
      </c>
      <c r="R12" s="28">
        <f t="shared" si="9"/>
        <v>112850.07068999996</v>
      </c>
      <c r="S12" s="28">
        <v>3527892.7</v>
      </c>
      <c r="T12" s="28">
        <f t="shared" si="10"/>
        <v>138957.37068999978</v>
      </c>
      <c r="U12" s="28">
        <f t="shared" si="11"/>
        <v>103.93882077791083</v>
      </c>
      <c r="V12" s="28">
        <f t="shared" si="2"/>
        <v>103.17529743078222</v>
      </c>
      <c r="W12" s="28">
        <f t="shared" si="3"/>
        <v>103.17529743078222</v>
      </c>
      <c r="X12" s="29">
        <f t="shared" si="4"/>
        <v>103.17529743078222</v>
      </c>
    </row>
    <row r="13" spans="1:27" s="4" customFormat="1" ht="31.5" x14ac:dyDescent="0.2">
      <c r="A13" s="23"/>
      <c r="B13" s="14" t="s">
        <v>7</v>
      </c>
      <c r="C13" s="28">
        <v>3554000</v>
      </c>
      <c r="D13" s="33"/>
      <c r="E13" s="28">
        <v>3554000</v>
      </c>
      <c r="F13" s="33"/>
      <c r="G13" s="28">
        <f t="shared" si="0"/>
        <v>3554000</v>
      </c>
      <c r="H13" s="42"/>
      <c r="I13" s="29">
        <v>3554000</v>
      </c>
      <c r="J13" s="62">
        <f t="shared" si="6"/>
        <v>0</v>
      </c>
      <c r="K13" s="29">
        <v>3554000</v>
      </c>
      <c r="L13" s="62"/>
      <c r="M13" s="28">
        <f t="shared" si="8"/>
        <v>0</v>
      </c>
      <c r="N13" s="28">
        <v>3554000</v>
      </c>
      <c r="O13" s="76">
        <f t="shared" si="1"/>
        <v>100</v>
      </c>
      <c r="P13" s="112">
        <v>3554000</v>
      </c>
      <c r="Q13" s="28">
        <v>3665883.2272600001</v>
      </c>
      <c r="R13" s="28">
        <f t="shared" si="9"/>
        <v>111883.22726000007</v>
      </c>
      <c r="S13" s="28">
        <v>3527892.7</v>
      </c>
      <c r="T13" s="27">
        <f t="shared" si="10"/>
        <v>137990.52725999989</v>
      </c>
      <c r="U13" s="28">
        <f t="shared" si="11"/>
        <v>103.91141508527173</v>
      </c>
      <c r="V13" s="28">
        <f t="shared" si="2"/>
        <v>103.14809305740012</v>
      </c>
      <c r="W13" s="28">
        <f t="shared" si="3"/>
        <v>103.14809305740012</v>
      </c>
      <c r="X13" s="29">
        <f t="shared" si="4"/>
        <v>103.14809305740012</v>
      </c>
    </row>
    <row r="14" spans="1:27" s="4" customFormat="1" ht="18.75" x14ac:dyDescent="0.2">
      <c r="A14" s="5"/>
      <c r="B14" s="14" t="s">
        <v>8</v>
      </c>
      <c r="C14" s="28">
        <f>C15+C16+C17</f>
        <v>5976060</v>
      </c>
      <c r="D14" s="33"/>
      <c r="E14" s="28">
        <v>5976060</v>
      </c>
      <c r="F14" s="33"/>
      <c r="G14" s="28">
        <f t="shared" si="0"/>
        <v>5976060</v>
      </c>
      <c r="H14" s="33"/>
      <c r="I14" s="29">
        <v>5976060</v>
      </c>
      <c r="J14" s="62">
        <f t="shared" si="6"/>
        <v>0</v>
      </c>
      <c r="K14" s="29">
        <v>5976060</v>
      </c>
      <c r="L14" s="62"/>
      <c r="M14" s="28">
        <f t="shared" si="8"/>
        <v>0</v>
      </c>
      <c r="N14" s="28">
        <v>5976060</v>
      </c>
      <c r="O14" s="76">
        <f t="shared" si="1"/>
        <v>100</v>
      </c>
      <c r="P14" s="112">
        <v>5976060</v>
      </c>
      <c r="Q14" s="28">
        <v>5778404.4110900005</v>
      </c>
      <c r="R14" s="28">
        <f t="shared" si="9"/>
        <v>-197655.58890999947</v>
      </c>
      <c r="S14" s="28">
        <v>7636109.7000000002</v>
      </c>
      <c r="T14" s="28">
        <f t="shared" si="10"/>
        <v>-1857705.2889099997</v>
      </c>
      <c r="U14" s="28">
        <f t="shared" si="11"/>
        <v>75.672097941311662</v>
      </c>
      <c r="V14" s="28">
        <f t="shared" si="2"/>
        <v>96.692543433131533</v>
      </c>
      <c r="W14" s="28">
        <f t="shared" si="3"/>
        <v>96.692543433131533</v>
      </c>
      <c r="X14" s="29">
        <f t="shared" si="4"/>
        <v>96.692543433131533</v>
      </c>
    </row>
    <row r="15" spans="1:27" s="4" customFormat="1" ht="19.5" x14ac:dyDescent="0.2">
      <c r="A15" s="23"/>
      <c r="B15" s="14" t="s">
        <v>9</v>
      </c>
      <c r="C15" s="28">
        <v>4527700</v>
      </c>
      <c r="D15" s="33"/>
      <c r="E15" s="28">
        <v>4527700</v>
      </c>
      <c r="F15" s="33"/>
      <c r="G15" s="28">
        <f t="shared" si="0"/>
        <v>4527700</v>
      </c>
      <c r="H15" s="42"/>
      <c r="I15" s="29">
        <v>4527700</v>
      </c>
      <c r="J15" s="62">
        <f t="shared" si="6"/>
        <v>0</v>
      </c>
      <c r="K15" s="29">
        <v>4527700</v>
      </c>
      <c r="L15" s="62"/>
      <c r="M15" s="28">
        <f t="shared" si="8"/>
        <v>0</v>
      </c>
      <c r="N15" s="28">
        <v>4527700</v>
      </c>
      <c r="O15" s="76">
        <f t="shared" si="1"/>
        <v>100</v>
      </c>
      <c r="P15" s="112">
        <v>4527700</v>
      </c>
      <c r="Q15" s="28">
        <v>4217861.6100300001</v>
      </c>
      <c r="R15" s="28">
        <f t="shared" si="9"/>
        <v>-309838.3899699999</v>
      </c>
      <c r="S15" s="28">
        <v>6406852.0999999996</v>
      </c>
      <c r="T15" s="28">
        <f t="shared" si="10"/>
        <v>-2188990.4899699995</v>
      </c>
      <c r="U15" s="28">
        <f t="shared" si="11"/>
        <v>65.833603526293359</v>
      </c>
      <c r="V15" s="28">
        <f t="shared" si="2"/>
        <v>93.1568259829494</v>
      </c>
      <c r="W15" s="28">
        <f t="shared" si="3"/>
        <v>93.1568259829494</v>
      </c>
      <c r="X15" s="29">
        <f t="shared" si="4"/>
        <v>93.1568259829494</v>
      </c>
    </row>
    <row r="16" spans="1:27" ht="19.5" x14ac:dyDescent="0.2">
      <c r="A16" s="23"/>
      <c r="B16" s="14" t="s">
        <v>10</v>
      </c>
      <c r="C16" s="28">
        <v>1445000</v>
      </c>
      <c r="D16" s="33"/>
      <c r="E16" s="28">
        <v>1445000</v>
      </c>
      <c r="F16" s="33"/>
      <c r="G16" s="28">
        <f t="shared" si="0"/>
        <v>1445000</v>
      </c>
      <c r="H16" s="42"/>
      <c r="I16" s="29">
        <v>1445000</v>
      </c>
      <c r="J16" s="62">
        <f t="shared" si="6"/>
        <v>0</v>
      </c>
      <c r="K16" s="29">
        <v>1445000</v>
      </c>
      <c r="L16" s="62"/>
      <c r="M16" s="28">
        <f t="shared" si="8"/>
        <v>0</v>
      </c>
      <c r="N16" s="28">
        <v>1445000</v>
      </c>
      <c r="O16" s="76">
        <f t="shared" si="1"/>
        <v>100</v>
      </c>
      <c r="P16" s="112">
        <v>1445000</v>
      </c>
      <c r="Q16" s="28">
        <v>1558085.0830399999</v>
      </c>
      <c r="R16" s="28">
        <f t="shared" si="9"/>
        <v>113085.08303999994</v>
      </c>
      <c r="S16" s="28">
        <v>1226154.3999999999</v>
      </c>
      <c r="T16" s="28">
        <f t="shared" si="10"/>
        <v>331930.68304000003</v>
      </c>
      <c r="U16" s="28">
        <f t="shared" si="11"/>
        <v>127.07087158354608</v>
      </c>
      <c r="V16" s="28">
        <f t="shared" si="2"/>
        <v>107.82595730380622</v>
      </c>
      <c r="W16" s="28">
        <f t="shared" si="3"/>
        <v>107.82595730380622</v>
      </c>
      <c r="X16" s="29">
        <f t="shared" si="4"/>
        <v>107.82595730380622</v>
      </c>
    </row>
    <row r="17" spans="1:24" ht="19.5" x14ac:dyDescent="0.2">
      <c r="A17" s="23"/>
      <c r="B17" s="14" t="s">
        <v>27</v>
      </c>
      <c r="C17" s="28">
        <v>3360</v>
      </c>
      <c r="D17" s="33"/>
      <c r="E17" s="28">
        <v>3360</v>
      </c>
      <c r="F17" s="33"/>
      <c r="G17" s="28">
        <f t="shared" si="0"/>
        <v>3360</v>
      </c>
      <c r="H17" s="42"/>
      <c r="I17" s="29">
        <v>3360</v>
      </c>
      <c r="J17" s="62">
        <f t="shared" si="6"/>
        <v>0</v>
      </c>
      <c r="K17" s="29">
        <v>3360</v>
      </c>
      <c r="L17" s="62"/>
      <c r="M17" s="28">
        <f t="shared" si="8"/>
        <v>0</v>
      </c>
      <c r="N17" s="28">
        <v>3360</v>
      </c>
      <c r="O17" s="76">
        <f t="shared" si="1"/>
        <v>100</v>
      </c>
      <c r="P17" s="112">
        <v>3360</v>
      </c>
      <c r="Q17" s="28">
        <v>2457.7180199999998</v>
      </c>
      <c r="R17" s="28">
        <f t="shared" si="9"/>
        <v>-902.2819800000002</v>
      </c>
      <c r="S17" s="28">
        <v>3103.2</v>
      </c>
      <c r="T17" s="28">
        <f t="shared" si="10"/>
        <v>-645.48198000000002</v>
      </c>
      <c r="U17" s="28">
        <f t="shared" si="11"/>
        <v>79.199472157772618</v>
      </c>
      <c r="V17" s="28">
        <f t="shared" si="2"/>
        <v>73.146369642857138</v>
      </c>
      <c r="W17" s="28">
        <f t="shared" si="3"/>
        <v>73.146369642857138</v>
      </c>
      <c r="X17" s="29">
        <f t="shared" si="4"/>
        <v>73.146369642857138</v>
      </c>
    </row>
    <row r="18" spans="1:24" s="4" customFormat="1" ht="31.5" x14ac:dyDescent="0.2">
      <c r="A18" s="5"/>
      <c r="B18" s="14" t="s">
        <v>11</v>
      </c>
      <c r="C18" s="83">
        <v>4320</v>
      </c>
      <c r="D18" s="84"/>
      <c r="E18" s="83">
        <v>4320</v>
      </c>
      <c r="F18" s="84"/>
      <c r="G18" s="83">
        <f t="shared" si="0"/>
        <v>4320</v>
      </c>
      <c r="H18" s="84"/>
      <c r="I18" s="90">
        <v>4320</v>
      </c>
      <c r="J18" s="91">
        <f t="shared" si="6"/>
        <v>0</v>
      </c>
      <c r="K18" s="90">
        <v>4320</v>
      </c>
      <c r="L18" s="91"/>
      <c r="M18" s="83">
        <f t="shared" si="8"/>
        <v>0</v>
      </c>
      <c r="N18" s="83">
        <v>4320</v>
      </c>
      <c r="O18" s="92">
        <f t="shared" si="1"/>
        <v>100</v>
      </c>
      <c r="P18" s="114">
        <v>4320</v>
      </c>
      <c r="Q18" s="83">
        <v>4541.6323700000003</v>
      </c>
      <c r="R18" s="83">
        <f t="shared" si="9"/>
        <v>221.63237000000026</v>
      </c>
      <c r="S18" s="83">
        <v>4591.3999999999996</v>
      </c>
      <c r="T18" s="83">
        <f t="shared" si="10"/>
        <v>-49.767629999999372</v>
      </c>
      <c r="U18" s="83">
        <f t="shared" si="11"/>
        <v>98.916068519405869</v>
      </c>
      <c r="V18" s="83">
        <f t="shared" si="2"/>
        <v>105.13037893518519</v>
      </c>
      <c r="W18" s="83">
        <f t="shared" si="3"/>
        <v>105.13037893518519</v>
      </c>
      <c r="X18" s="90">
        <f t="shared" si="4"/>
        <v>105.13037893518519</v>
      </c>
    </row>
    <row r="19" spans="1:24" x14ac:dyDescent="0.2">
      <c r="A19" s="23"/>
      <c r="B19" s="14" t="s">
        <v>12</v>
      </c>
      <c r="C19" s="83">
        <v>4300</v>
      </c>
      <c r="D19" s="84"/>
      <c r="E19" s="83">
        <v>4300</v>
      </c>
      <c r="F19" s="84"/>
      <c r="G19" s="83">
        <f t="shared" si="0"/>
        <v>4300</v>
      </c>
      <c r="H19" s="86"/>
      <c r="I19" s="90">
        <v>4300</v>
      </c>
      <c r="J19" s="91">
        <f t="shared" si="6"/>
        <v>0</v>
      </c>
      <c r="K19" s="90">
        <v>4300</v>
      </c>
      <c r="L19" s="91"/>
      <c r="M19" s="83">
        <f t="shared" si="8"/>
        <v>0</v>
      </c>
      <c r="N19" s="83">
        <v>4300</v>
      </c>
      <c r="O19" s="92">
        <f t="shared" si="1"/>
        <v>100</v>
      </c>
      <c r="P19" s="114">
        <v>4304</v>
      </c>
      <c r="Q19" s="83">
        <v>4512.6789500000004</v>
      </c>
      <c r="R19" s="83">
        <f t="shared" si="9"/>
        <v>208.67895000000044</v>
      </c>
      <c r="S19" s="83">
        <v>4565.3999999999996</v>
      </c>
      <c r="T19" s="83">
        <f t="shared" si="10"/>
        <v>-52.721049999999195</v>
      </c>
      <c r="U19" s="83">
        <f t="shared" si="11"/>
        <v>98.845204144215202</v>
      </c>
      <c r="V19" s="83">
        <f t="shared" si="2"/>
        <v>104.94602209302326</v>
      </c>
      <c r="W19" s="83">
        <f t="shared" si="3"/>
        <v>104.94602209302326</v>
      </c>
      <c r="X19" s="90">
        <f t="shared" si="4"/>
        <v>104.84848861524165</v>
      </c>
    </row>
    <row r="20" spans="1:24" s="4" customFormat="1" x14ac:dyDescent="0.2">
      <c r="A20" s="5"/>
      <c r="B20" s="14" t="s">
        <v>23</v>
      </c>
      <c r="C20" s="83">
        <v>277642</v>
      </c>
      <c r="D20" s="84"/>
      <c r="E20" s="83">
        <v>277642</v>
      </c>
      <c r="F20" s="84"/>
      <c r="G20" s="83">
        <f t="shared" si="0"/>
        <v>277642</v>
      </c>
      <c r="H20" s="84"/>
      <c r="I20" s="90">
        <v>277642</v>
      </c>
      <c r="J20" s="91">
        <f t="shared" si="6"/>
        <v>0</v>
      </c>
      <c r="K20" s="90">
        <v>277642</v>
      </c>
      <c r="L20" s="91"/>
      <c r="M20" s="83">
        <f t="shared" si="8"/>
        <v>0</v>
      </c>
      <c r="N20" s="83">
        <v>277642</v>
      </c>
      <c r="O20" s="92">
        <f t="shared" si="1"/>
        <v>100</v>
      </c>
      <c r="P20" s="114">
        <v>277642</v>
      </c>
      <c r="Q20" s="83">
        <v>194988.3278</v>
      </c>
      <c r="R20" s="83">
        <f t="shared" si="9"/>
        <v>-82653.672200000001</v>
      </c>
      <c r="S20" s="83">
        <v>255032</v>
      </c>
      <c r="T20" s="83">
        <f t="shared" si="10"/>
        <v>-60043.672200000001</v>
      </c>
      <c r="U20" s="83">
        <f t="shared" si="11"/>
        <v>76.456416371278905</v>
      </c>
      <c r="V20" s="83">
        <f t="shared" si="2"/>
        <v>70.230126493830184</v>
      </c>
      <c r="W20" s="83">
        <f t="shared" si="3"/>
        <v>70.230126493830184</v>
      </c>
      <c r="X20" s="90">
        <f t="shared" si="4"/>
        <v>70.230126493830184</v>
      </c>
    </row>
    <row r="21" spans="1:24" s="4" customFormat="1" ht="47.25" x14ac:dyDescent="0.2">
      <c r="A21" s="5"/>
      <c r="B21" s="14" t="s">
        <v>63</v>
      </c>
      <c r="C21" s="83">
        <v>1</v>
      </c>
      <c r="D21" s="84"/>
      <c r="E21" s="83">
        <v>1</v>
      </c>
      <c r="F21" s="84"/>
      <c r="G21" s="83">
        <f t="shared" si="0"/>
        <v>1</v>
      </c>
      <c r="H21" s="84"/>
      <c r="I21" s="90">
        <v>1</v>
      </c>
      <c r="J21" s="91">
        <f t="shared" si="6"/>
        <v>0</v>
      </c>
      <c r="K21" s="90">
        <v>1</v>
      </c>
      <c r="L21" s="91"/>
      <c r="M21" s="83">
        <f t="shared" si="8"/>
        <v>0</v>
      </c>
      <c r="N21" s="83">
        <v>1</v>
      </c>
      <c r="O21" s="92">
        <f t="shared" si="1"/>
        <v>100</v>
      </c>
      <c r="P21" s="115">
        <v>1</v>
      </c>
      <c r="Q21" s="83">
        <v>-51.460560000000001</v>
      </c>
      <c r="R21" s="83">
        <f t="shared" si="9"/>
        <v>-52.460560000000001</v>
      </c>
      <c r="S21" s="83">
        <v>113.4</v>
      </c>
      <c r="T21" s="83">
        <f t="shared" si="10"/>
        <v>-164.86056000000002</v>
      </c>
      <c r="U21" s="83">
        <f t="shared" si="11"/>
        <v>-45.379682539682534</v>
      </c>
      <c r="V21" s="83">
        <f t="shared" si="2"/>
        <v>-5146.0560000000005</v>
      </c>
      <c r="W21" s="83">
        <f t="shared" si="3"/>
        <v>-5146.0560000000005</v>
      </c>
      <c r="X21" s="90">
        <f t="shared" si="4"/>
        <v>-5146.0560000000005</v>
      </c>
    </row>
    <row r="22" spans="1:24" s="4" customFormat="1" ht="57" customHeight="1" x14ac:dyDescent="0.2">
      <c r="A22" s="5"/>
      <c r="B22" s="14" t="s">
        <v>13</v>
      </c>
      <c r="C22" s="83">
        <f>SUM(C23:C32)</f>
        <v>23215</v>
      </c>
      <c r="D22" s="84"/>
      <c r="E22" s="83">
        <v>23215</v>
      </c>
      <c r="F22" s="84"/>
      <c r="G22" s="83">
        <f t="shared" si="0"/>
        <v>23215</v>
      </c>
      <c r="H22" s="84"/>
      <c r="I22" s="90">
        <v>23215</v>
      </c>
      <c r="J22" s="91">
        <f t="shared" si="6"/>
        <v>0</v>
      </c>
      <c r="K22" s="90">
        <v>23215</v>
      </c>
      <c r="L22" s="91"/>
      <c r="M22" s="83">
        <f t="shared" si="8"/>
        <v>0</v>
      </c>
      <c r="N22" s="83">
        <v>23215</v>
      </c>
      <c r="O22" s="92">
        <f t="shared" si="1"/>
        <v>100</v>
      </c>
      <c r="P22" s="83">
        <v>23215</v>
      </c>
      <c r="Q22" s="83">
        <v>24693.949329999999</v>
      </c>
      <c r="R22" s="83">
        <f t="shared" si="9"/>
        <v>1478.9493299999995</v>
      </c>
      <c r="S22" s="83">
        <v>35630.6</v>
      </c>
      <c r="T22" s="83">
        <f t="shared" si="10"/>
        <v>-10936.650669999999</v>
      </c>
      <c r="U22" s="83">
        <f t="shared" si="11"/>
        <v>69.305454665371897</v>
      </c>
      <c r="V22" s="83">
        <f t="shared" si="2"/>
        <v>106.370662631919</v>
      </c>
      <c r="W22" s="83">
        <f t="shared" si="3"/>
        <v>106.370662631919</v>
      </c>
      <c r="X22" s="90">
        <f t="shared" si="4"/>
        <v>106.370662631919</v>
      </c>
    </row>
    <row r="23" spans="1:24" ht="63" hidden="1" x14ac:dyDescent="0.2">
      <c r="A23" s="23"/>
      <c r="B23" s="14" t="s">
        <v>32</v>
      </c>
      <c r="C23" s="83">
        <v>6700</v>
      </c>
      <c r="D23" s="84"/>
      <c r="E23" s="83">
        <v>6700</v>
      </c>
      <c r="F23" s="84"/>
      <c r="G23" s="83">
        <f t="shared" si="0"/>
        <v>6700</v>
      </c>
      <c r="H23" s="84"/>
      <c r="I23" s="90">
        <v>6700</v>
      </c>
      <c r="J23" s="91">
        <f t="shared" si="6"/>
        <v>0</v>
      </c>
      <c r="K23" s="90">
        <v>6700</v>
      </c>
      <c r="L23" s="91"/>
      <c r="M23" s="83">
        <f t="shared" si="8"/>
        <v>0</v>
      </c>
      <c r="N23" s="83">
        <v>6700</v>
      </c>
      <c r="O23" s="92">
        <f t="shared" si="1"/>
        <v>100</v>
      </c>
      <c r="P23" s="114">
        <v>6700</v>
      </c>
      <c r="Q23" s="83">
        <v>6923.2217799999999</v>
      </c>
      <c r="R23" s="83">
        <f t="shared" si="9"/>
        <v>223.22177999999985</v>
      </c>
      <c r="S23" s="83"/>
      <c r="T23" s="83">
        <f t="shared" si="10"/>
        <v>6923.2217799999999</v>
      </c>
      <c r="U23" s="83" t="e">
        <f t="shared" si="11"/>
        <v>#DIV/0!</v>
      </c>
      <c r="V23" s="83">
        <f t="shared" si="2"/>
        <v>103.33166835820894</v>
      </c>
      <c r="W23" s="83">
        <f t="shared" si="3"/>
        <v>103.33166835820894</v>
      </c>
      <c r="X23" s="90">
        <f t="shared" si="4"/>
        <v>103.33166835820894</v>
      </c>
    </row>
    <row r="24" spans="1:24" ht="47.25" hidden="1" x14ac:dyDescent="0.2">
      <c r="A24" s="23"/>
      <c r="B24" s="14" t="s">
        <v>25</v>
      </c>
      <c r="C24" s="83">
        <f>725</f>
        <v>725</v>
      </c>
      <c r="D24" s="84"/>
      <c r="E24" s="83">
        <v>725</v>
      </c>
      <c r="F24" s="84"/>
      <c r="G24" s="83">
        <f t="shared" si="0"/>
        <v>725</v>
      </c>
      <c r="H24" s="84"/>
      <c r="I24" s="90">
        <v>725</v>
      </c>
      <c r="J24" s="91">
        <f t="shared" si="6"/>
        <v>0</v>
      </c>
      <c r="K24" s="90">
        <v>725</v>
      </c>
      <c r="L24" s="91"/>
      <c r="M24" s="83">
        <f t="shared" si="8"/>
        <v>0</v>
      </c>
      <c r="N24" s="83">
        <v>725</v>
      </c>
      <c r="O24" s="92">
        <f t="shared" si="1"/>
        <v>100</v>
      </c>
      <c r="P24" s="115">
        <v>725</v>
      </c>
      <c r="Q24" s="83">
        <v>315.14671000000004</v>
      </c>
      <c r="R24" s="83">
        <f t="shared" si="9"/>
        <v>-409.85328999999996</v>
      </c>
      <c r="S24" s="83"/>
      <c r="T24" s="83">
        <f t="shared" si="10"/>
        <v>315.14671000000004</v>
      </c>
      <c r="U24" s="83" t="e">
        <f t="shared" si="11"/>
        <v>#DIV/0!</v>
      </c>
      <c r="V24" s="83">
        <f t="shared" si="2"/>
        <v>43.46851172413794</v>
      </c>
      <c r="W24" s="83">
        <f t="shared" si="3"/>
        <v>43.46851172413794</v>
      </c>
      <c r="X24" s="90">
        <f t="shared" si="4"/>
        <v>43.46851172413794</v>
      </c>
    </row>
    <row r="25" spans="1:24" ht="94.5" hidden="1" x14ac:dyDescent="0.2">
      <c r="A25" s="23"/>
      <c r="B25" s="15" t="s">
        <v>36</v>
      </c>
      <c r="C25" s="83">
        <v>9700</v>
      </c>
      <c r="D25" s="84"/>
      <c r="E25" s="83">
        <v>9700</v>
      </c>
      <c r="F25" s="84"/>
      <c r="G25" s="83">
        <f t="shared" si="0"/>
        <v>9700</v>
      </c>
      <c r="H25" s="84"/>
      <c r="I25" s="90">
        <v>9700</v>
      </c>
      <c r="J25" s="91">
        <f t="shared" si="6"/>
        <v>0</v>
      </c>
      <c r="K25" s="90">
        <v>9700</v>
      </c>
      <c r="L25" s="91"/>
      <c r="M25" s="83">
        <f t="shared" si="8"/>
        <v>0</v>
      </c>
      <c r="N25" s="83">
        <v>9700</v>
      </c>
      <c r="O25" s="92">
        <f t="shared" si="1"/>
        <v>100</v>
      </c>
      <c r="P25" s="114">
        <v>9700</v>
      </c>
      <c r="Q25" s="83">
        <v>10469.263279999999</v>
      </c>
      <c r="R25" s="83">
        <f t="shared" si="9"/>
        <v>769.26327999999921</v>
      </c>
      <c r="S25" s="83"/>
      <c r="T25" s="83">
        <f t="shared" si="10"/>
        <v>10469.263279999999</v>
      </c>
      <c r="U25" s="83" t="e">
        <f t="shared" si="11"/>
        <v>#DIV/0!</v>
      </c>
      <c r="V25" s="83">
        <f t="shared" si="2"/>
        <v>107.93054927835051</v>
      </c>
      <c r="W25" s="83">
        <f t="shared" si="3"/>
        <v>107.93054927835051</v>
      </c>
      <c r="X25" s="90">
        <f t="shared" si="4"/>
        <v>107.93054927835051</v>
      </c>
    </row>
    <row r="26" spans="1:24" ht="94.5" hidden="1" x14ac:dyDescent="0.2">
      <c r="A26" s="23"/>
      <c r="B26" s="15" t="s">
        <v>26</v>
      </c>
      <c r="C26" s="83">
        <v>1755</v>
      </c>
      <c r="D26" s="84"/>
      <c r="E26" s="83">
        <v>1755</v>
      </c>
      <c r="F26" s="84"/>
      <c r="G26" s="83">
        <f t="shared" si="0"/>
        <v>1755</v>
      </c>
      <c r="H26" s="84"/>
      <c r="I26" s="90">
        <v>1755</v>
      </c>
      <c r="J26" s="91">
        <f t="shared" si="6"/>
        <v>0</v>
      </c>
      <c r="K26" s="90">
        <v>1755</v>
      </c>
      <c r="L26" s="91"/>
      <c r="M26" s="83">
        <f t="shared" si="8"/>
        <v>0</v>
      </c>
      <c r="N26" s="83">
        <v>1755</v>
      </c>
      <c r="O26" s="92">
        <f t="shared" si="1"/>
        <v>100</v>
      </c>
      <c r="P26" s="114">
        <v>1755</v>
      </c>
      <c r="Q26" s="83">
        <v>2397.5339700000004</v>
      </c>
      <c r="R26" s="83">
        <f t="shared" si="9"/>
        <v>642.53397000000041</v>
      </c>
      <c r="S26" s="83"/>
      <c r="T26" s="83">
        <f t="shared" si="10"/>
        <v>2397.5339700000004</v>
      </c>
      <c r="U26" s="83" t="e">
        <f t="shared" si="11"/>
        <v>#DIV/0!</v>
      </c>
      <c r="V26" s="83">
        <f t="shared" si="2"/>
        <v>136.61162222222225</v>
      </c>
      <c r="W26" s="83">
        <f t="shared" si="3"/>
        <v>136.61162222222225</v>
      </c>
      <c r="X26" s="90">
        <f t="shared" si="4"/>
        <v>136.61162222222225</v>
      </c>
    </row>
    <row r="27" spans="1:24" ht="47.25" hidden="1" x14ac:dyDescent="0.2">
      <c r="A27" s="23"/>
      <c r="B27" s="15" t="s">
        <v>37</v>
      </c>
      <c r="C27" s="83">
        <v>820</v>
      </c>
      <c r="D27" s="84"/>
      <c r="E27" s="83">
        <v>820</v>
      </c>
      <c r="F27" s="84"/>
      <c r="G27" s="83">
        <f t="shared" si="0"/>
        <v>820</v>
      </c>
      <c r="H27" s="84"/>
      <c r="I27" s="90">
        <v>820</v>
      </c>
      <c r="J27" s="91">
        <f t="shared" si="6"/>
        <v>0</v>
      </c>
      <c r="K27" s="90">
        <v>820</v>
      </c>
      <c r="L27" s="91"/>
      <c r="M27" s="83">
        <f t="shared" si="8"/>
        <v>0</v>
      </c>
      <c r="N27" s="83">
        <v>820</v>
      </c>
      <c r="O27" s="92">
        <f t="shared" si="1"/>
        <v>100</v>
      </c>
      <c r="P27" s="115">
        <v>820</v>
      </c>
      <c r="Q27" s="83">
        <v>771.62980000000005</v>
      </c>
      <c r="R27" s="83">
        <f t="shared" si="9"/>
        <v>-48.370199999999954</v>
      </c>
      <c r="S27" s="83"/>
      <c r="T27" s="83">
        <f t="shared" si="10"/>
        <v>771.62980000000005</v>
      </c>
      <c r="U27" s="83" t="e">
        <f t="shared" si="11"/>
        <v>#DIV/0!</v>
      </c>
      <c r="V27" s="83">
        <f t="shared" si="2"/>
        <v>94.101195121951221</v>
      </c>
      <c r="W27" s="83">
        <f t="shared" si="3"/>
        <v>94.101195121951221</v>
      </c>
      <c r="X27" s="90">
        <f t="shared" si="4"/>
        <v>94.101195121951221</v>
      </c>
    </row>
    <row r="28" spans="1:24" ht="141.75" hidden="1" x14ac:dyDescent="0.2">
      <c r="A28" s="23"/>
      <c r="B28" s="16" t="s">
        <v>57</v>
      </c>
      <c r="C28" s="83">
        <v>3</v>
      </c>
      <c r="D28" s="84"/>
      <c r="E28" s="83">
        <v>3</v>
      </c>
      <c r="F28" s="84"/>
      <c r="G28" s="83">
        <f t="shared" si="0"/>
        <v>3</v>
      </c>
      <c r="H28" s="84"/>
      <c r="I28" s="90">
        <v>3</v>
      </c>
      <c r="J28" s="91">
        <f t="shared" si="6"/>
        <v>0</v>
      </c>
      <c r="K28" s="90">
        <v>3</v>
      </c>
      <c r="L28" s="91"/>
      <c r="M28" s="83">
        <f t="shared" si="8"/>
        <v>0</v>
      </c>
      <c r="N28" s="83">
        <v>3</v>
      </c>
      <c r="O28" s="92">
        <f t="shared" si="1"/>
        <v>100</v>
      </c>
      <c r="P28" s="115">
        <v>3</v>
      </c>
      <c r="Q28" s="83">
        <v>6.9525100000000002</v>
      </c>
      <c r="R28" s="83">
        <f t="shared" si="9"/>
        <v>3.9525100000000002</v>
      </c>
      <c r="S28" s="83"/>
      <c r="T28" s="83">
        <f t="shared" si="10"/>
        <v>6.9525100000000002</v>
      </c>
      <c r="U28" s="83" t="e">
        <f t="shared" si="11"/>
        <v>#DIV/0!</v>
      </c>
      <c r="V28" s="83">
        <f t="shared" si="2"/>
        <v>231.75033333333332</v>
      </c>
      <c r="W28" s="83">
        <f t="shared" si="3"/>
        <v>231.75033333333332</v>
      </c>
      <c r="X28" s="90">
        <f t="shared" si="4"/>
        <v>231.75033333333332</v>
      </c>
    </row>
    <row r="29" spans="1:24" ht="47.25" hidden="1" x14ac:dyDescent="0.2">
      <c r="A29" s="23"/>
      <c r="B29" s="67" t="s">
        <v>271</v>
      </c>
      <c r="C29" s="83"/>
      <c r="D29" s="84"/>
      <c r="E29" s="83"/>
      <c r="F29" s="84"/>
      <c r="G29" s="83"/>
      <c r="H29" s="84"/>
      <c r="I29" s="90"/>
      <c r="J29" s="91"/>
      <c r="K29" s="90"/>
      <c r="L29" s="91"/>
      <c r="M29" s="83"/>
      <c r="N29" s="94"/>
      <c r="O29" s="92" t="e">
        <f t="shared" si="1"/>
        <v>#DIV/0!</v>
      </c>
      <c r="P29" s="115"/>
      <c r="Q29" s="83">
        <v>171.24552</v>
      </c>
      <c r="R29" s="83">
        <f t="shared" si="9"/>
        <v>171.24552</v>
      </c>
      <c r="S29" s="83"/>
      <c r="T29" s="94">
        <f t="shared" si="10"/>
        <v>171.24552</v>
      </c>
      <c r="U29" s="83" t="e">
        <f t="shared" si="11"/>
        <v>#DIV/0!</v>
      </c>
      <c r="V29" s="83" t="e">
        <f t="shared" si="2"/>
        <v>#DIV/0!</v>
      </c>
      <c r="W29" s="83" t="e">
        <f t="shared" si="3"/>
        <v>#DIV/0!</v>
      </c>
      <c r="X29" s="90" t="e">
        <f t="shared" si="4"/>
        <v>#DIV/0!</v>
      </c>
    </row>
    <row r="30" spans="1:24" ht="63" hidden="1" x14ac:dyDescent="0.2">
      <c r="A30" s="23"/>
      <c r="B30" s="15" t="s">
        <v>33</v>
      </c>
      <c r="C30" s="83">
        <v>3400</v>
      </c>
      <c r="D30" s="84"/>
      <c r="E30" s="83">
        <v>3400</v>
      </c>
      <c r="F30" s="84"/>
      <c r="G30" s="83">
        <f t="shared" si="0"/>
        <v>3400</v>
      </c>
      <c r="H30" s="84"/>
      <c r="I30" s="90">
        <v>3400</v>
      </c>
      <c r="J30" s="91">
        <f t="shared" si="6"/>
        <v>0</v>
      </c>
      <c r="K30" s="90">
        <v>3400</v>
      </c>
      <c r="L30" s="91"/>
      <c r="M30" s="83">
        <f t="shared" si="8"/>
        <v>0</v>
      </c>
      <c r="N30" s="83">
        <v>3400</v>
      </c>
      <c r="O30" s="92">
        <f t="shared" si="1"/>
        <v>100</v>
      </c>
      <c r="P30" s="115">
        <v>3400</v>
      </c>
      <c r="Q30" s="83">
        <v>3170.3989999999999</v>
      </c>
      <c r="R30" s="83">
        <f t="shared" si="9"/>
        <v>-229.60100000000011</v>
      </c>
      <c r="S30" s="83"/>
      <c r="T30" s="83">
        <f t="shared" si="10"/>
        <v>3170.3989999999999</v>
      </c>
      <c r="U30" s="83" t="e">
        <f t="shared" si="11"/>
        <v>#DIV/0!</v>
      </c>
      <c r="V30" s="83">
        <f t="shared" si="2"/>
        <v>93.2470294117647</v>
      </c>
      <c r="W30" s="83">
        <f t="shared" si="3"/>
        <v>93.2470294117647</v>
      </c>
      <c r="X30" s="90">
        <f t="shared" si="4"/>
        <v>93.2470294117647</v>
      </c>
    </row>
    <row r="31" spans="1:24" ht="47.25" hidden="1" x14ac:dyDescent="0.2">
      <c r="A31" s="23"/>
      <c r="B31" s="15" t="s">
        <v>58</v>
      </c>
      <c r="C31" s="83">
        <v>1</v>
      </c>
      <c r="D31" s="84"/>
      <c r="E31" s="83">
        <v>1</v>
      </c>
      <c r="F31" s="84"/>
      <c r="G31" s="83">
        <f t="shared" si="0"/>
        <v>1</v>
      </c>
      <c r="H31" s="84"/>
      <c r="I31" s="90">
        <v>1</v>
      </c>
      <c r="J31" s="91">
        <f t="shared" si="6"/>
        <v>0</v>
      </c>
      <c r="K31" s="90">
        <v>1</v>
      </c>
      <c r="L31" s="91"/>
      <c r="M31" s="83">
        <f t="shared" si="8"/>
        <v>0</v>
      </c>
      <c r="N31" s="83">
        <v>1</v>
      </c>
      <c r="O31" s="92">
        <f t="shared" si="1"/>
        <v>100</v>
      </c>
      <c r="P31" s="115">
        <v>1</v>
      </c>
      <c r="Q31" s="83">
        <v>1</v>
      </c>
      <c r="R31" s="83">
        <f t="shared" si="9"/>
        <v>0</v>
      </c>
      <c r="S31" s="83"/>
      <c r="T31" s="83">
        <f t="shared" si="10"/>
        <v>1</v>
      </c>
      <c r="U31" s="83" t="e">
        <f t="shared" si="11"/>
        <v>#DIV/0!</v>
      </c>
      <c r="V31" s="83">
        <f t="shared" si="2"/>
        <v>100</v>
      </c>
      <c r="W31" s="83">
        <f t="shared" si="3"/>
        <v>100</v>
      </c>
      <c r="X31" s="90">
        <f t="shared" si="4"/>
        <v>100</v>
      </c>
    </row>
    <row r="32" spans="1:24" ht="110.25" hidden="1" x14ac:dyDescent="0.2">
      <c r="A32" s="23"/>
      <c r="B32" s="15" t="s">
        <v>62</v>
      </c>
      <c r="C32" s="83">
        <v>111</v>
      </c>
      <c r="D32" s="84"/>
      <c r="E32" s="83">
        <v>111</v>
      </c>
      <c r="F32" s="84"/>
      <c r="G32" s="83">
        <f t="shared" si="0"/>
        <v>111</v>
      </c>
      <c r="H32" s="84"/>
      <c r="I32" s="90">
        <v>111</v>
      </c>
      <c r="J32" s="91">
        <f t="shared" si="6"/>
        <v>0</v>
      </c>
      <c r="K32" s="90">
        <v>111</v>
      </c>
      <c r="L32" s="91"/>
      <c r="M32" s="83">
        <f t="shared" si="8"/>
        <v>0</v>
      </c>
      <c r="N32" s="83">
        <v>111</v>
      </c>
      <c r="O32" s="92">
        <f t="shared" si="1"/>
        <v>100</v>
      </c>
      <c r="P32" s="115">
        <v>111</v>
      </c>
      <c r="Q32" s="83">
        <v>467.55676</v>
      </c>
      <c r="R32" s="83">
        <f t="shared" si="9"/>
        <v>356.55676</v>
      </c>
      <c r="S32" s="83"/>
      <c r="T32" s="83">
        <f t="shared" si="10"/>
        <v>467.55676</v>
      </c>
      <c r="U32" s="83" t="e">
        <f t="shared" si="11"/>
        <v>#DIV/0!</v>
      </c>
      <c r="V32" s="83">
        <f t="shared" si="2"/>
        <v>421.22230630630628</v>
      </c>
      <c r="W32" s="83">
        <f t="shared" si="3"/>
        <v>421.22230630630628</v>
      </c>
      <c r="X32" s="90">
        <f t="shared" si="4"/>
        <v>421.22230630630628</v>
      </c>
    </row>
    <row r="33" spans="1:25" s="4" customFormat="1" ht="31.5" x14ac:dyDescent="0.2">
      <c r="A33" s="5"/>
      <c r="B33" s="14" t="s">
        <v>14</v>
      </c>
      <c r="C33" s="83">
        <v>177413</v>
      </c>
      <c r="D33" s="84"/>
      <c r="E33" s="83">
        <v>177413</v>
      </c>
      <c r="F33" s="84"/>
      <c r="G33" s="83">
        <f t="shared" si="0"/>
        <v>177413</v>
      </c>
      <c r="H33" s="84"/>
      <c r="I33" s="90">
        <v>177413</v>
      </c>
      <c r="J33" s="91">
        <f t="shared" si="6"/>
        <v>0</v>
      </c>
      <c r="K33" s="90">
        <v>177413</v>
      </c>
      <c r="L33" s="91"/>
      <c r="M33" s="83">
        <f t="shared" si="8"/>
        <v>0</v>
      </c>
      <c r="N33" s="83">
        <v>177413</v>
      </c>
      <c r="O33" s="92">
        <f t="shared" si="1"/>
        <v>100</v>
      </c>
      <c r="P33" s="83">
        <v>177413</v>
      </c>
      <c r="Q33" s="83">
        <v>227143.97138999999</v>
      </c>
      <c r="R33" s="83">
        <f t="shared" si="9"/>
        <v>49730.971389999992</v>
      </c>
      <c r="S33" s="83">
        <v>181081</v>
      </c>
      <c r="T33" s="83">
        <f t="shared" si="10"/>
        <v>46062.971389999992</v>
      </c>
      <c r="U33" s="83">
        <f t="shared" si="11"/>
        <v>125.43777170989779</v>
      </c>
      <c r="V33" s="83">
        <f t="shared" si="2"/>
        <v>128.03118790054845</v>
      </c>
      <c r="W33" s="83">
        <f t="shared" si="3"/>
        <v>128.03118790054845</v>
      </c>
      <c r="X33" s="90">
        <f t="shared" si="4"/>
        <v>128.03118790054845</v>
      </c>
    </row>
    <row r="34" spans="1:25" x14ac:dyDescent="0.2">
      <c r="A34" s="23"/>
      <c r="B34" s="14" t="s">
        <v>15</v>
      </c>
      <c r="C34" s="83">
        <v>24462</v>
      </c>
      <c r="D34" s="84"/>
      <c r="E34" s="83">
        <v>24462</v>
      </c>
      <c r="F34" s="84"/>
      <c r="G34" s="83">
        <f t="shared" si="0"/>
        <v>24462</v>
      </c>
      <c r="H34" s="86"/>
      <c r="I34" s="90">
        <v>24462</v>
      </c>
      <c r="J34" s="91">
        <f t="shared" si="6"/>
        <v>0</v>
      </c>
      <c r="K34" s="90">
        <v>24462</v>
      </c>
      <c r="L34" s="91"/>
      <c r="M34" s="83">
        <f t="shared" si="8"/>
        <v>0</v>
      </c>
      <c r="N34" s="83">
        <v>24462</v>
      </c>
      <c r="O34" s="92">
        <f t="shared" si="1"/>
        <v>100</v>
      </c>
      <c r="P34" s="114">
        <v>24462</v>
      </c>
      <c r="Q34" s="83">
        <v>49620.934460000004</v>
      </c>
      <c r="R34" s="83">
        <f t="shared" si="9"/>
        <v>25158.934460000004</v>
      </c>
      <c r="S34" s="83">
        <v>35386.199999999997</v>
      </c>
      <c r="T34" s="83">
        <f t="shared" si="10"/>
        <v>14234.734460000007</v>
      </c>
      <c r="U34" s="83">
        <f t="shared" si="11"/>
        <v>140.22679592609549</v>
      </c>
      <c r="V34" s="83">
        <f t="shared" si="2"/>
        <v>202.84904938271606</v>
      </c>
      <c r="W34" s="83">
        <f t="shared" si="3"/>
        <v>202.84904938271606</v>
      </c>
      <c r="X34" s="90">
        <f t="shared" si="4"/>
        <v>202.84904938271606</v>
      </c>
    </row>
    <row r="35" spans="1:25" x14ac:dyDescent="0.2">
      <c r="A35" s="23"/>
      <c r="B35" s="14" t="s">
        <v>39</v>
      </c>
      <c r="C35" s="83">
        <v>8676</v>
      </c>
      <c r="D35" s="84"/>
      <c r="E35" s="83">
        <v>8676</v>
      </c>
      <c r="F35" s="84"/>
      <c r="G35" s="83">
        <f t="shared" si="0"/>
        <v>8676</v>
      </c>
      <c r="H35" s="86"/>
      <c r="I35" s="90">
        <v>8676</v>
      </c>
      <c r="J35" s="91">
        <f t="shared" si="6"/>
        <v>0</v>
      </c>
      <c r="K35" s="90">
        <v>8676</v>
      </c>
      <c r="L35" s="91"/>
      <c r="M35" s="83">
        <f t="shared" si="8"/>
        <v>0</v>
      </c>
      <c r="N35" s="83">
        <v>8676</v>
      </c>
      <c r="O35" s="92">
        <f t="shared" si="1"/>
        <v>100</v>
      </c>
      <c r="P35" s="114">
        <v>8676</v>
      </c>
      <c r="Q35" s="83">
        <v>15298.061539999999</v>
      </c>
      <c r="R35" s="83">
        <f t="shared" si="9"/>
        <v>6622.0615399999988</v>
      </c>
      <c r="S35" s="83">
        <v>14085.4</v>
      </c>
      <c r="T35" s="83">
        <f t="shared" si="10"/>
        <v>1212.6615399999991</v>
      </c>
      <c r="U35" s="83">
        <f t="shared" si="11"/>
        <v>108.60935110114018</v>
      </c>
      <c r="V35" s="83">
        <f t="shared" si="2"/>
        <v>176.32620493314889</v>
      </c>
      <c r="W35" s="83">
        <f t="shared" si="3"/>
        <v>176.32620493314889</v>
      </c>
      <c r="X35" s="90">
        <f t="shared" si="4"/>
        <v>176.32620493314889</v>
      </c>
    </row>
    <row r="36" spans="1:25" x14ac:dyDescent="0.2">
      <c r="A36" s="23"/>
      <c r="B36" s="14" t="s">
        <v>16</v>
      </c>
      <c r="C36" s="83">
        <v>144275</v>
      </c>
      <c r="D36" s="84"/>
      <c r="E36" s="83">
        <v>144275</v>
      </c>
      <c r="F36" s="84"/>
      <c r="G36" s="83">
        <f t="shared" si="0"/>
        <v>144275</v>
      </c>
      <c r="H36" s="86"/>
      <c r="I36" s="90">
        <v>144275</v>
      </c>
      <c r="J36" s="91">
        <f t="shared" si="6"/>
        <v>0</v>
      </c>
      <c r="K36" s="90">
        <v>144275</v>
      </c>
      <c r="L36" s="91"/>
      <c r="M36" s="83">
        <f t="shared" si="8"/>
        <v>0</v>
      </c>
      <c r="N36" s="83">
        <v>144275</v>
      </c>
      <c r="O36" s="92">
        <f t="shared" si="1"/>
        <v>100</v>
      </c>
      <c r="P36" s="114">
        <v>144275</v>
      </c>
      <c r="Q36" s="83">
        <v>162224.97538999998</v>
      </c>
      <c r="R36" s="83">
        <f t="shared" si="9"/>
        <v>17949.975389999978</v>
      </c>
      <c r="S36" s="83">
        <v>131609.4</v>
      </c>
      <c r="T36" s="83">
        <f t="shared" si="10"/>
        <v>30615.575389999984</v>
      </c>
      <c r="U36" s="83">
        <f t="shared" si="11"/>
        <v>123.26245343417719</v>
      </c>
      <c r="V36" s="83">
        <f t="shared" si="2"/>
        <v>112.44150087679776</v>
      </c>
      <c r="W36" s="83">
        <f t="shared" si="3"/>
        <v>112.44150087679776</v>
      </c>
      <c r="X36" s="90">
        <f t="shared" si="4"/>
        <v>112.44150087679776</v>
      </c>
    </row>
    <row r="37" spans="1:25" s="4" customFormat="1" ht="31.5" x14ac:dyDescent="0.2">
      <c r="A37" s="5"/>
      <c r="B37" s="14" t="s">
        <v>29</v>
      </c>
      <c r="C37" s="83">
        <v>19076</v>
      </c>
      <c r="D37" s="84">
        <f t="shared" si="5"/>
        <v>10891</v>
      </c>
      <c r="E37" s="83">
        <v>29967</v>
      </c>
      <c r="F37" s="84">
        <v>9765</v>
      </c>
      <c r="G37" s="83">
        <f t="shared" si="0"/>
        <v>39732</v>
      </c>
      <c r="H37" s="84"/>
      <c r="I37" s="90">
        <v>39732</v>
      </c>
      <c r="J37" s="91">
        <f t="shared" si="6"/>
        <v>0</v>
      </c>
      <c r="K37" s="90">
        <v>39732</v>
      </c>
      <c r="L37" s="91">
        <f t="shared" si="7"/>
        <v>2062</v>
      </c>
      <c r="M37" s="83">
        <f t="shared" si="8"/>
        <v>22718</v>
      </c>
      <c r="N37" s="122">
        <v>41794</v>
      </c>
      <c r="O37" s="123">
        <f t="shared" si="1"/>
        <v>219.09205284126648</v>
      </c>
      <c r="P37" s="122">
        <v>41794</v>
      </c>
      <c r="Q37" s="83">
        <v>192235.87846000001</v>
      </c>
      <c r="R37" s="83">
        <f t="shared" si="9"/>
        <v>150441.87846000001</v>
      </c>
      <c r="S37" s="83">
        <v>112082.4</v>
      </c>
      <c r="T37" s="122">
        <f t="shared" si="10"/>
        <v>80153.478460000013</v>
      </c>
      <c r="U37" s="83">
        <f t="shared" si="11"/>
        <v>171.51299263755953</v>
      </c>
      <c r="V37" s="83">
        <f t="shared" si="2"/>
        <v>1007.736834032292</v>
      </c>
      <c r="W37" s="83">
        <f t="shared" si="3"/>
        <v>459.96046911039866</v>
      </c>
      <c r="X37" s="90">
        <f t="shared" si="4"/>
        <v>459.96046911039866</v>
      </c>
    </row>
    <row r="38" spans="1:25" s="4" customFormat="1" ht="31.5" x14ac:dyDescent="0.2">
      <c r="A38" s="5"/>
      <c r="B38" s="14" t="s">
        <v>17</v>
      </c>
      <c r="C38" s="83">
        <v>29470</v>
      </c>
      <c r="D38" s="84"/>
      <c r="E38" s="83">
        <v>29470</v>
      </c>
      <c r="F38" s="84"/>
      <c r="G38" s="83">
        <f t="shared" si="0"/>
        <v>29470</v>
      </c>
      <c r="H38" s="84"/>
      <c r="I38" s="90">
        <v>29470</v>
      </c>
      <c r="J38" s="91">
        <f t="shared" si="6"/>
        <v>0</v>
      </c>
      <c r="K38" s="90">
        <v>29470</v>
      </c>
      <c r="L38" s="91"/>
      <c r="M38" s="83">
        <f t="shared" si="8"/>
        <v>0</v>
      </c>
      <c r="N38" s="122">
        <v>29470</v>
      </c>
      <c r="O38" s="123">
        <f t="shared" si="1"/>
        <v>100</v>
      </c>
      <c r="P38" s="122">
        <v>29470</v>
      </c>
      <c r="Q38" s="83">
        <v>41167.958530000004</v>
      </c>
      <c r="R38" s="83">
        <f t="shared" si="9"/>
        <v>11697.958530000004</v>
      </c>
      <c r="S38" s="83">
        <v>30957.599999999999</v>
      </c>
      <c r="T38" s="122">
        <f t="shared" si="10"/>
        <v>10210.358530000005</v>
      </c>
      <c r="U38" s="83">
        <f t="shared" si="11"/>
        <v>132.98175094322559</v>
      </c>
      <c r="V38" s="83">
        <f t="shared" si="2"/>
        <v>139.69446396335258</v>
      </c>
      <c r="W38" s="83">
        <f t="shared" si="3"/>
        <v>139.69446396335258</v>
      </c>
      <c r="X38" s="90">
        <f t="shared" si="4"/>
        <v>139.69446396335258</v>
      </c>
    </row>
    <row r="39" spans="1:25" s="4" customFormat="1" x14ac:dyDescent="0.2">
      <c r="A39" s="5"/>
      <c r="B39" s="14" t="s">
        <v>28</v>
      </c>
      <c r="C39" s="83">
        <v>2901</v>
      </c>
      <c r="D39" s="84"/>
      <c r="E39" s="83">
        <v>2901</v>
      </c>
      <c r="F39" s="84"/>
      <c r="G39" s="83">
        <f t="shared" si="0"/>
        <v>2901</v>
      </c>
      <c r="H39" s="84"/>
      <c r="I39" s="90">
        <v>2901</v>
      </c>
      <c r="J39" s="91">
        <f t="shared" si="6"/>
        <v>0</v>
      </c>
      <c r="K39" s="90">
        <v>2901</v>
      </c>
      <c r="L39" s="91"/>
      <c r="M39" s="83">
        <f t="shared" si="8"/>
        <v>0</v>
      </c>
      <c r="N39" s="122">
        <v>2901</v>
      </c>
      <c r="O39" s="122">
        <f t="shared" si="1"/>
        <v>100</v>
      </c>
      <c r="P39" s="122">
        <v>2901</v>
      </c>
      <c r="Q39" s="83">
        <v>1737.8454199999999</v>
      </c>
      <c r="R39" s="83">
        <f t="shared" si="9"/>
        <v>-1163.1545800000001</v>
      </c>
      <c r="S39" s="83">
        <v>3292.3</v>
      </c>
      <c r="T39" s="122">
        <f t="shared" si="10"/>
        <v>-1554.4545800000003</v>
      </c>
      <c r="U39" s="83">
        <f t="shared" si="11"/>
        <v>52.785147769036833</v>
      </c>
      <c r="V39" s="83">
        <f t="shared" si="2"/>
        <v>59.905047225094791</v>
      </c>
      <c r="W39" s="83">
        <f t="shared" si="3"/>
        <v>59.905047225094791</v>
      </c>
      <c r="X39" s="90">
        <f t="shared" si="4"/>
        <v>59.905047225094791</v>
      </c>
    </row>
    <row r="40" spans="1:25" s="4" customFormat="1" x14ac:dyDescent="0.2">
      <c r="A40" s="5"/>
      <c r="B40" s="14" t="s">
        <v>24</v>
      </c>
      <c r="C40" s="83">
        <v>883818</v>
      </c>
      <c r="D40" s="84"/>
      <c r="E40" s="83">
        <v>883818</v>
      </c>
      <c r="F40" s="84"/>
      <c r="G40" s="83">
        <f t="shared" si="0"/>
        <v>883818</v>
      </c>
      <c r="H40" s="84"/>
      <c r="I40" s="90">
        <v>883818</v>
      </c>
      <c r="J40" s="91">
        <f t="shared" si="6"/>
        <v>0</v>
      </c>
      <c r="K40" s="90">
        <v>883818</v>
      </c>
      <c r="L40" s="91"/>
      <c r="M40" s="83">
        <f t="shared" si="8"/>
        <v>0</v>
      </c>
      <c r="N40" s="122">
        <v>883818</v>
      </c>
      <c r="O40" s="122">
        <f t="shared" si="1"/>
        <v>100</v>
      </c>
      <c r="P40" s="122">
        <v>883818</v>
      </c>
      <c r="Q40" s="83">
        <v>985525.40938999993</v>
      </c>
      <c r="R40" s="83">
        <f t="shared" si="9"/>
        <v>101707.40938999993</v>
      </c>
      <c r="S40" s="83">
        <v>1010747</v>
      </c>
      <c r="T40" s="122">
        <f t="shared" si="10"/>
        <v>-25221.590610000072</v>
      </c>
      <c r="U40" s="83">
        <f t="shared" si="11"/>
        <v>97.504658375439149</v>
      </c>
      <c r="V40" s="83">
        <f t="shared" si="2"/>
        <v>111.50773229216875</v>
      </c>
      <c r="W40" s="83">
        <f t="shared" si="3"/>
        <v>111.50773229216875</v>
      </c>
      <c r="X40" s="90">
        <f t="shared" si="4"/>
        <v>111.50773229216875</v>
      </c>
    </row>
    <row r="41" spans="1:25" s="4" customFormat="1" hidden="1" x14ac:dyDescent="0.2">
      <c r="A41" s="5"/>
      <c r="B41" s="74" t="s">
        <v>290</v>
      </c>
      <c r="C41" s="85"/>
      <c r="D41" s="86"/>
      <c r="E41" s="85"/>
      <c r="F41" s="86"/>
      <c r="G41" s="85"/>
      <c r="H41" s="86"/>
      <c r="I41" s="88"/>
      <c r="J41" s="89"/>
      <c r="K41" s="88"/>
      <c r="L41" s="89"/>
      <c r="M41" s="85"/>
      <c r="N41" s="116"/>
      <c r="O41" s="116"/>
      <c r="P41" s="116"/>
      <c r="Q41" s="85"/>
      <c r="R41" s="83">
        <f t="shared" si="9"/>
        <v>0</v>
      </c>
      <c r="S41" s="85">
        <v>412.6</v>
      </c>
      <c r="T41" s="116">
        <f t="shared" si="10"/>
        <v>-412.6</v>
      </c>
      <c r="U41" s="83"/>
      <c r="V41" s="83"/>
      <c r="W41" s="116"/>
      <c r="X41" s="90"/>
    </row>
    <row r="42" spans="1:25" s="18" customFormat="1" x14ac:dyDescent="0.3">
      <c r="A42" s="22" t="s">
        <v>211</v>
      </c>
      <c r="B42" s="124" t="s">
        <v>18</v>
      </c>
      <c r="C42" s="85">
        <v>20707536.899999999</v>
      </c>
      <c r="D42" s="86">
        <f>E42-C42</f>
        <v>576851.10000000149</v>
      </c>
      <c r="E42" s="85">
        <v>21284388</v>
      </c>
      <c r="F42" s="86">
        <f>G42-E42</f>
        <v>2954430.1999999993</v>
      </c>
      <c r="G42" s="85">
        <v>24238818.199999999</v>
      </c>
      <c r="H42" s="86">
        <f>I42-G42</f>
        <v>2673310</v>
      </c>
      <c r="I42" s="88">
        <v>26912128.199999999</v>
      </c>
      <c r="J42" s="89">
        <f t="shared" si="6"/>
        <v>0</v>
      </c>
      <c r="K42" s="88">
        <v>26912128.199999999</v>
      </c>
      <c r="L42" s="89">
        <f t="shared" si="7"/>
        <v>8911750.3000000007</v>
      </c>
      <c r="M42" s="85">
        <f t="shared" si="8"/>
        <v>15116341.600000001</v>
      </c>
      <c r="N42" s="85">
        <v>35823878.5</v>
      </c>
      <c r="O42" s="113">
        <f t="shared" si="1"/>
        <v>172.99922570704197</v>
      </c>
      <c r="P42" s="113">
        <v>37245635.799999997</v>
      </c>
      <c r="Q42" s="85">
        <v>35858350.095569998</v>
      </c>
      <c r="R42" s="83">
        <f t="shared" si="9"/>
        <v>-1387285.704429999</v>
      </c>
      <c r="S42" s="85">
        <v>23219900.764649998</v>
      </c>
      <c r="T42" s="113">
        <f t="shared" si="10"/>
        <v>12638449.33092</v>
      </c>
      <c r="U42" s="113">
        <f t="shared" si="11"/>
        <v>154.4293856335544</v>
      </c>
      <c r="V42" s="113">
        <f>Q42/C42*100</f>
        <v>173.16569454269569</v>
      </c>
      <c r="W42" s="113">
        <f t="shared" ref="W42:W73" si="12">Q42/N42*100</f>
        <v>100.09622519116684</v>
      </c>
      <c r="X42" s="90">
        <f t="shared" si="4"/>
        <v>96.275306691287582</v>
      </c>
      <c r="Y42" s="32"/>
    </row>
    <row r="43" spans="1:25" s="63" customFormat="1" hidden="1" x14ac:dyDescent="0.25">
      <c r="A43" s="5"/>
      <c r="B43" s="6" t="s">
        <v>215</v>
      </c>
      <c r="C43" s="85">
        <f>C44+C45+C46</f>
        <v>6637172.7999999998</v>
      </c>
      <c r="D43" s="85">
        <f t="shared" ref="D43:O43" si="13">D44+D45+D46</f>
        <v>0</v>
      </c>
      <c r="E43" s="85">
        <f t="shared" si="13"/>
        <v>6637172.7999999998</v>
      </c>
      <c r="F43" s="85">
        <f t="shared" si="13"/>
        <v>0</v>
      </c>
      <c r="G43" s="85">
        <f t="shared" si="13"/>
        <v>6637172.7999999998</v>
      </c>
      <c r="H43" s="85">
        <f t="shared" si="13"/>
        <v>0</v>
      </c>
      <c r="I43" s="85">
        <f t="shared" si="13"/>
        <v>6637172.7999999998</v>
      </c>
      <c r="J43" s="85">
        <f t="shared" si="13"/>
        <v>0</v>
      </c>
      <c r="K43" s="85">
        <f t="shared" si="13"/>
        <v>6637172.7999999998</v>
      </c>
      <c r="L43" s="85">
        <f t="shared" si="13"/>
        <v>6110369.2999999998</v>
      </c>
      <c r="M43" s="85">
        <f t="shared" si="13"/>
        <v>6110369.2999999998</v>
      </c>
      <c r="N43" s="85">
        <v>13722932.4</v>
      </c>
      <c r="O43" s="85">
        <f t="shared" si="13"/>
        <v>1702.6672711621234</v>
      </c>
      <c r="P43" s="113">
        <f>SUM(P44:P51)</f>
        <v>13722932.4</v>
      </c>
      <c r="Q43" s="85">
        <v>13722932.4</v>
      </c>
      <c r="R43" s="83">
        <f t="shared" si="9"/>
        <v>0</v>
      </c>
      <c r="S43" s="85">
        <v>9374635.9000000004</v>
      </c>
      <c r="T43" s="113">
        <f t="shared" si="10"/>
        <v>4348296.5</v>
      </c>
      <c r="U43" s="113">
        <f t="shared" si="11"/>
        <v>146.38363074986199</v>
      </c>
      <c r="V43" s="113">
        <f>Q43/C43*100</f>
        <v>206.7587030429583</v>
      </c>
      <c r="W43" s="113">
        <f t="shared" si="12"/>
        <v>100</v>
      </c>
      <c r="X43" s="90">
        <f t="shared" si="4"/>
        <v>100</v>
      </c>
    </row>
    <row r="44" spans="1:25" ht="31.5" hidden="1" x14ac:dyDescent="0.2">
      <c r="A44" s="24"/>
      <c r="B44" s="11" t="s">
        <v>19</v>
      </c>
      <c r="C44" s="83">
        <v>4409777.8</v>
      </c>
      <c r="D44" s="84"/>
      <c r="E44" s="83">
        <v>4409777.8</v>
      </c>
      <c r="F44" s="84"/>
      <c r="G44" s="83">
        <f>E44+F44</f>
        <v>4409777.8</v>
      </c>
      <c r="H44" s="84"/>
      <c r="I44" s="83">
        <v>4409777.8</v>
      </c>
      <c r="J44" s="91">
        <f t="shared" si="6"/>
        <v>0</v>
      </c>
      <c r="K44" s="83">
        <v>4409777.8</v>
      </c>
      <c r="L44" s="84"/>
      <c r="M44" s="83">
        <f t="shared" si="8"/>
        <v>0</v>
      </c>
      <c r="N44" s="114">
        <v>4409777.8</v>
      </c>
      <c r="O44" s="114">
        <f t="shared" si="1"/>
        <v>100</v>
      </c>
      <c r="P44" s="83">
        <v>4409777.8</v>
      </c>
      <c r="Q44" s="83">
        <v>4409777.8</v>
      </c>
      <c r="R44" s="83">
        <f t="shared" si="9"/>
        <v>0</v>
      </c>
      <c r="S44" s="83">
        <v>4008888.9</v>
      </c>
      <c r="T44" s="114">
        <f t="shared" si="10"/>
        <v>400888.89999999991</v>
      </c>
      <c r="U44" s="114">
        <f t="shared" si="11"/>
        <v>110.00000024944568</v>
      </c>
      <c r="V44" s="114">
        <f>Q44/C44*100</f>
        <v>100</v>
      </c>
      <c r="W44" s="114">
        <f t="shared" si="12"/>
        <v>100</v>
      </c>
      <c r="X44" s="90">
        <f>Q44/P44*100</f>
        <v>100</v>
      </c>
    </row>
    <row r="45" spans="1:25" ht="47.25" hidden="1" x14ac:dyDescent="0.2">
      <c r="A45" s="24"/>
      <c r="B45" s="11" t="s">
        <v>102</v>
      </c>
      <c r="C45" s="83">
        <v>435625</v>
      </c>
      <c r="D45" s="84"/>
      <c r="E45" s="83">
        <v>435625</v>
      </c>
      <c r="F45" s="84"/>
      <c r="G45" s="83">
        <f>E45+F45</f>
        <v>435625</v>
      </c>
      <c r="H45" s="84"/>
      <c r="I45" s="83">
        <v>435625</v>
      </c>
      <c r="J45" s="91">
        <f t="shared" si="6"/>
        <v>0</v>
      </c>
      <c r="K45" s="83">
        <v>435625</v>
      </c>
      <c r="L45" s="84">
        <f t="shared" si="7"/>
        <v>6110369.2999999998</v>
      </c>
      <c r="M45" s="83">
        <f t="shared" si="8"/>
        <v>6110369.2999999998</v>
      </c>
      <c r="N45" s="114">
        <v>6545994.2999999998</v>
      </c>
      <c r="O45" s="114">
        <f t="shared" si="1"/>
        <v>1502.6672711621234</v>
      </c>
      <c r="P45" s="83">
        <v>6545994.2999999998</v>
      </c>
      <c r="Q45" s="83">
        <v>6545994.2999999998</v>
      </c>
      <c r="R45" s="83">
        <f t="shared" si="9"/>
        <v>0</v>
      </c>
      <c r="S45" s="83">
        <v>2000000</v>
      </c>
      <c r="T45" s="114">
        <f t="shared" si="10"/>
        <v>4545994.3</v>
      </c>
      <c r="U45" s="114">
        <f t="shared" si="11"/>
        <v>327.29971499999999</v>
      </c>
      <c r="V45" s="114">
        <f>Q45/C45*100</f>
        <v>1502.6672711621234</v>
      </c>
      <c r="W45" s="114">
        <f t="shared" si="12"/>
        <v>100</v>
      </c>
      <c r="X45" s="90">
        <f t="shared" si="4"/>
        <v>100</v>
      </c>
    </row>
    <row r="46" spans="1:25" ht="63" hidden="1" x14ac:dyDescent="0.2">
      <c r="A46" s="24"/>
      <c r="B46" s="11" t="s">
        <v>103</v>
      </c>
      <c r="C46" s="83">
        <v>1791770</v>
      </c>
      <c r="D46" s="84"/>
      <c r="E46" s="83">
        <v>1791770</v>
      </c>
      <c r="F46" s="84"/>
      <c r="G46" s="83">
        <f>E46+F46</f>
        <v>1791770</v>
      </c>
      <c r="H46" s="84"/>
      <c r="I46" s="83">
        <v>1791770</v>
      </c>
      <c r="J46" s="91">
        <f t="shared" si="6"/>
        <v>0</v>
      </c>
      <c r="K46" s="83">
        <v>1791770</v>
      </c>
      <c r="L46" s="84"/>
      <c r="M46" s="83">
        <f t="shared" si="8"/>
        <v>0</v>
      </c>
      <c r="N46" s="114">
        <v>1791770</v>
      </c>
      <c r="O46" s="114">
        <f t="shared" si="1"/>
        <v>100</v>
      </c>
      <c r="P46" s="114">
        <v>1791770</v>
      </c>
      <c r="Q46" s="83">
        <v>1791770</v>
      </c>
      <c r="R46" s="83">
        <f t="shared" si="9"/>
        <v>0</v>
      </c>
      <c r="S46" s="83">
        <v>3365747</v>
      </c>
      <c r="T46" s="114">
        <f t="shared" si="10"/>
        <v>-1573977</v>
      </c>
      <c r="U46" s="114">
        <f t="shared" si="11"/>
        <v>53.235433322825507</v>
      </c>
      <c r="V46" s="114">
        <f>Q46/C46*100</f>
        <v>100</v>
      </c>
      <c r="W46" s="114">
        <f t="shared" si="12"/>
        <v>100</v>
      </c>
      <c r="X46" s="90">
        <f t="shared" si="4"/>
        <v>100</v>
      </c>
    </row>
    <row r="47" spans="1:25" ht="94.5" hidden="1" x14ac:dyDescent="0.2">
      <c r="A47" s="24"/>
      <c r="B47" s="45" t="s">
        <v>240</v>
      </c>
      <c r="C47" s="83"/>
      <c r="D47" s="84"/>
      <c r="E47" s="83"/>
      <c r="F47" s="84">
        <v>600800</v>
      </c>
      <c r="G47" s="83">
        <v>600800</v>
      </c>
      <c r="H47" s="84"/>
      <c r="I47" s="83">
        <v>600800</v>
      </c>
      <c r="J47" s="91">
        <f t="shared" si="6"/>
        <v>0</v>
      </c>
      <c r="K47" s="83">
        <v>600800</v>
      </c>
      <c r="L47" s="84"/>
      <c r="M47" s="83">
        <f t="shared" si="8"/>
        <v>600800</v>
      </c>
      <c r="N47" s="114">
        <v>600800</v>
      </c>
      <c r="O47" s="114" t="e">
        <f t="shared" si="1"/>
        <v>#DIV/0!</v>
      </c>
      <c r="P47" s="114">
        <v>600800</v>
      </c>
      <c r="Q47" s="83">
        <v>600800</v>
      </c>
      <c r="R47" s="83">
        <f t="shared" si="9"/>
        <v>0</v>
      </c>
      <c r="S47" s="83"/>
      <c r="T47" s="114">
        <f t="shared" si="10"/>
        <v>600800</v>
      </c>
      <c r="U47" s="114"/>
      <c r="V47" s="114"/>
      <c r="W47" s="114">
        <f t="shared" si="12"/>
        <v>100</v>
      </c>
      <c r="X47" s="90">
        <f t="shared" si="4"/>
        <v>100</v>
      </c>
    </row>
    <row r="48" spans="1:25" ht="63" hidden="1" x14ac:dyDescent="0.2">
      <c r="A48" s="24"/>
      <c r="B48" s="45" t="s">
        <v>260</v>
      </c>
      <c r="C48" s="83"/>
      <c r="D48" s="84"/>
      <c r="E48" s="83"/>
      <c r="F48" s="84"/>
      <c r="G48" s="83"/>
      <c r="H48" s="84"/>
      <c r="I48" s="83"/>
      <c r="J48" s="91">
        <f t="shared" si="6"/>
        <v>0</v>
      </c>
      <c r="K48" s="83"/>
      <c r="L48" s="84">
        <f t="shared" si="7"/>
        <v>111862</v>
      </c>
      <c r="M48" s="83">
        <f t="shared" si="8"/>
        <v>111862</v>
      </c>
      <c r="N48" s="114">
        <v>111862</v>
      </c>
      <c r="O48" s="114" t="e">
        <f t="shared" si="1"/>
        <v>#DIV/0!</v>
      </c>
      <c r="P48" s="114">
        <v>111862</v>
      </c>
      <c r="Q48" s="83">
        <v>111862</v>
      </c>
      <c r="R48" s="83">
        <f t="shared" si="9"/>
        <v>0</v>
      </c>
      <c r="S48" s="83"/>
      <c r="T48" s="114">
        <f t="shared" si="10"/>
        <v>111862</v>
      </c>
      <c r="U48" s="114"/>
      <c r="V48" s="114"/>
      <c r="W48" s="114">
        <f t="shared" si="12"/>
        <v>100</v>
      </c>
      <c r="X48" s="90">
        <f t="shared" si="4"/>
        <v>100</v>
      </c>
    </row>
    <row r="49" spans="1:24" ht="157.5" hidden="1" x14ac:dyDescent="0.2">
      <c r="A49" s="24"/>
      <c r="B49" s="45" t="s">
        <v>258</v>
      </c>
      <c r="C49" s="83"/>
      <c r="D49" s="84"/>
      <c r="E49" s="83"/>
      <c r="F49" s="84"/>
      <c r="G49" s="83"/>
      <c r="H49" s="84"/>
      <c r="I49" s="83"/>
      <c r="J49" s="91">
        <f t="shared" si="6"/>
        <v>0</v>
      </c>
      <c r="K49" s="83"/>
      <c r="L49" s="84">
        <f t="shared" si="7"/>
        <v>92924.3</v>
      </c>
      <c r="M49" s="83">
        <f t="shared" si="8"/>
        <v>92924.3</v>
      </c>
      <c r="N49" s="114">
        <v>92924.3</v>
      </c>
      <c r="O49" s="114" t="e">
        <f t="shared" si="1"/>
        <v>#DIV/0!</v>
      </c>
      <c r="P49" s="114">
        <v>92924.3</v>
      </c>
      <c r="Q49" s="83">
        <v>92924.3</v>
      </c>
      <c r="R49" s="83">
        <f t="shared" si="9"/>
        <v>0</v>
      </c>
      <c r="S49" s="83"/>
      <c r="T49" s="114">
        <f t="shared" si="10"/>
        <v>92924.3</v>
      </c>
      <c r="U49" s="114"/>
      <c r="V49" s="114"/>
      <c r="W49" s="114">
        <f t="shared" si="12"/>
        <v>100</v>
      </c>
      <c r="X49" s="90">
        <f t="shared" si="4"/>
        <v>100</v>
      </c>
    </row>
    <row r="50" spans="1:24" ht="110.25" hidden="1" x14ac:dyDescent="0.2">
      <c r="A50" s="24"/>
      <c r="B50" s="45" t="s">
        <v>257</v>
      </c>
      <c r="C50" s="83"/>
      <c r="D50" s="84"/>
      <c r="E50" s="83"/>
      <c r="F50" s="84"/>
      <c r="G50" s="83"/>
      <c r="H50" s="84">
        <f>I50-G50</f>
        <v>116104</v>
      </c>
      <c r="I50" s="83">
        <v>116104</v>
      </c>
      <c r="J50" s="91">
        <f t="shared" si="6"/>
        <v>0</v>
      </c>
      <c r="K50" s="83">
        <v>116104</v>
      </c>
      <c r="L50" s="84"/>
      <c r="M50" s="83">
        <f t="shared" si="8"/>
        <v>116104</v>
      </c>
      <c r="N50" s="114">
        <v>116104</v>
      </c>
      <c r="O50" s="114" t="e">
        <f t="shared" si="1"/>
        <v>#DIV/0!</v>
      </c>
      <c r="P50" s="114">
        <v>116104</v>
      </c>
      <c r="Q50" s="83">
        <v>116104</v>
      </c>
      <c r="R50" s="83">
        <f t="shared" si="9"/>
        <v>0</v>
      </c>
      <c r="S50" s="83"/>
      <c r="T50" s="114">
        <f t="shared" si="10"/>
        <v>116104</v>
      </c>
      <c r="U50" s="114"/>
      <c r="V50" s="114"/>
      <c r="W50" s="114">
        <f t="shared" si="12"/>
        <v>100</v>
      </c>
      <c r="X50" s="90">
        <f t="shared" si="4"/>
        <v>100</v>
      </c>
    </row>
    <row r="51" spans="1:24" ht="141.75" hidden="1" x14ac:dyDescent="0.2">
      <c r="A51" s="24"/>
      <c r="B51" s="45" t="s">
        <v>259</v>
      </c>
      <c r="C51" s="83"/>
      <c r="D51" s="84"/>
      <c r="E51" s="83"/>
      <c r="F51" s="84"/>
      <c r="G51" s="83"/>
      <c r="H51" s="84">
        <f>I51-G51</f>
        <v>53700</v>
      </c>
      <c r="I51" s="83">
        <v>53700</v>
      </c>
      <c r="J51" s="91">
        <f t="shared" si="6"/>
        <v>0</v>
      </c>
      <c r="K51" s="83">
        <v>53700</v>
      </c>
      <c r="L51" s="84"/>
      <c r="M51" s="83">
        <f t="shared" si="8"/>
        <v>53700</v>
      </c>
      <c r="N51" s="114">
        <v>53700</v>
      </c>
      <c r="O51" s="114" t="e">
        <f t="shared" si="1"/>
        <v>#DIV/0!</v>
      </c>
      <c r="P51" s="114">
        <v>53700</v>
      </c>
      <c r="Q51" s="83">
        <v>53700</v>
      </c>
      <c r="R51" s="83">
        <f t="shared" si="9"/>
        <v>0</v>
      </c>
      <c r="S51" s="83"/>
      <c r="T51" s="114">
        <f t="shared" si="10"/>
        <v>53700</v>
      </c>
      <c r="U51" s="114"/>
      <c r="V51" s="114"/>
      <c r="W51" s="114">
        <f t="shared" si="12"/>
        <v>100</v>
      </c>
      <c r="X51" s="90">
        <f t="shared" si="4"/>
        <v>100</v>
      </c>
    </row>
    <row r="52" spans="1:24" s="18" customFormat="1" hidden="1" x14ac:dyDescent="0.3">
      <c r="A52" s="64"/>
      <c r="B52" s="37" t="s">
        <v>209</v>
      </c>
      <c r="C52" s="85">
        <f>SUM(C53:C121)</f>
        <v>7407076.8999999985</v>
      </c>
      <c r="D52" s="86">
        <f>E52-C52</f>
        <v>101909.5</v>
      </c>
      <c r="E52" s="85">
        <f>SUM(E53:E121)</f>
        <v>7508986.3999999985</v>
      </c>
      <c r="F52" s="86">
        <f>G52-E52</f>
        <v>1698756.6000000015</v>
      </c>
      <c r="G52" s="85">
        <f>SUM(G53:G122)</f>
        <v>9207743</v>
      </c>
      <c r="H52" s="86">
        <f>I52-G52</f>
        <v>274178.50000000186</v>
      </c>
      <c r="I52" s="85">
        <f>SUM(I53:I122)</f>
        <v>9481921.5000000019</v>
      </c>
      <c r="J52" s="89">
        <f t="shared" si="6"/>
        <v>0</v>
      </c>
      <c r="K52" s="85">
        <f>SUM(K53:K122)</f>
        <v>9481921.5000000019</v>
      </c>
      <c r="L52" s="86">
        <f t="shared" si="7"/>
        <v>1949092.7000000011</v>
      </c>
      <c r="M52" s="85">
        <f t="shared" si="8"/>
        <v>4023937.3000000045</v>
      </c>
      <c r="N52" s="85">
        <f>SUM(N53:N122)</f>
        <v>11431014.200000003</v>
      </c>
      <c r="O52" s="85">
        <f t="shared" si="1"/>
        <v>154.32557747577866</v>
      </c>
      <c r="P52" s="85">
        <f>SUM(P53:P122)</f>
        <v>11526703.148370001</v>
      </c>
      <c r="Q52" s="85">
        <v>10829046.661190001</v>
      </c>
      <c r="R52" s="83">
        <f t="shared" si="9"/>
        <v>-697656.48718000017</v>
      </c>
      <c r="S52" s="85">
        <v>6365426.0999999996</v>
      </c>
      <c r="T52" s="85">
        <f t="shared" si="10"/>
        <v>4463620.5611900017</v>
      </c>
      <c r="U52" s="85">
        <f t="shared" si="11"/>
        <v>170.12288715738924</v>
      </c>
      <c r="V52" s="85">
        <f t="shared" ref="V52:V115" si="14">Q52/C52*100</f>
        <v>146.19865309066796</v>
      </c>
      <c r="W52" s="85">
        <f t="shared" si="12"/>
        <v>94.733909622734942</v>
      </c>
      <c r="X52" s="90">
        <f t="shared" si="4"/>
        <v>93.947475889680945</v>
      </c>
    </row>
    <row r="53" spans="1:24" ht="63" hidden="1" x14ac:dyDescent="0.2">
      <c r="A53" s="24"/>
      <c r="B53" s="11" t="s">
        <v>104</v>
      </c>
      <c r="C53" s="83">
        <v>5610.3</v>
      </c>
      <c r="D53" s="84"/>
      <c r="E53" s="83">
        <v>5610.3</v>
      </c>
      <c r="F53" s="84"/>
      <c r="G53" s="83">
        <f>E53+F53</f>
        <v>5610.3</v>
      </c>
      <c r="H53" s="84"/>
      <c r="I53" s="83">
        <v>5610.3</v>
      </c>
      <c r="J53" s="91">
        <f t="shared" si="6"/>
        <v>0</v>
      </c>
      <c r="K53" s="83">
        <v>5610.3</v>
      </c>
      <c r="L53" s="84"/>
      <c r="M53" s="83">
        <f t="shared" si="8"/>
        <v>0</v>
      </c>
      <c r="N53" s="114">
        <v>5610.3</v>
      </c>
      <c r="O53" s="114">
        <f t="shared" si="1"/>
        <v>100</v>
      </c>
      <c r="P53" s="114">
        <v>5610.3</v>
      </c>
      <c r="Q53" s="83">
        <v>5610.3</v>
      </c>
      <c r="R53" s="83">
        <f t="shared" si="9"/>
        <v>0</v>
      </c>
      <c r="S53" s="83"/>
      <c r="T53" s="114">
        <f t="shared" si="10"/>
        <v>5610.3</v>
      </c>
      <c r="U53" s="114" t="e">
        <f t="shared" si="11"/>
        <v>#DIV/0!</v>
      </c>
      <c r="V53" s="114">
        <f t="shared" si="14"/>
        <v>100</v>
      </c>
      <c r="W53" s="114">
        <f t="shared" si="12"/>
        <v>100</v>
      </c>
      <c r="X53" s="90">
        <f t="shared" si="4"/>
        <v>100</v>
      </c>
    </row>
    <row r="54" spans="1:24" ht="63" hidden="1" x14ac:dyDescent="0.2">
      <c r="A54" s="10"/>
      <c r="B54" s="47" t="s">
        <v>237</v>
      </c>
      <c r="C54" s="83"/>
      <c r="D54" s="84">
        <f>E54-C54</f>
        <v>17768.7</v>
      </c>
      <c r="E54" s="83">
        <v>17768.7</v>
      </c>
      <c r="F54" s="84"/>
      <c r="G54" s="83">
        <f>E54+F54</f>
        <v>17768.7</v>
      </c>
      <c r="H54" s="84">
        <f>I54-G54</f>
        <v>-155.70000000000073</v>
      </c>
      <c r="I54" s="83">
        <v>17613</v>
      </c>
      <c r="J54" s="91">
        <f t="shared" si="6"/>
        <v>0</v>
      </c>
      <c r="K54" s="83">
        <v>17613</v>
      </c>
      <c r="L54" s="84"/>
      <c r="M54" s="83">
        <f t="shared" si="8"/>
        <v>17613</v>
      </c>
      <c r="N54" s="114">
        <v>17613</v>
      </c>
      <c r="O54" s="114" t="e">
        <f t="shared" si="1"/>
        <v>#DIV/0!</v>
      </c>
      <c r="P54" s="114">
        <v>17613</v>
      </c>
      <c r="Q54" s="83">
        <v>14945.42309</v>
      </c>
      <c r="R54" s="83">
        <f t="shared" si="9"/>
        <v>-2667.5769099999998</v>
      </c>
      <c r="S54" s="83"/>
      <c r="T54" s="114">
        <f t="shared" si="10"/>
        <v>14945.42309</v>
      </c>
      <c r="U54" s="114" t="e">
        <f t="shared" si="11"/>
        <v>#DIV/0!</v>
      </c>
      <c r="V54" s="114" t="e">
        <f t="shared" si="14"/>
        <v>#DIV/0!</v>
      </c>
      <c r="W54" s="114">
        <f t="shared" si="12"/>
        <v>84.854500028388131</v>
      </c>
      <c r="X54" s="90">
        <f t="shared" si="4"/>
        <v>84.854500028388131</v>
      </c>
    </row>
    <row r="55" spans="1:24" ht="63" hidden="1" x14ac:dyDescent="0.2">
      <c r="A55" s="10"/>
      <c r="B55" s="47" t="s">
        <v>241</v>
      </c>
      <c r="C55" s="83"/>
      <c r="D55" s="84"/>
      <c r="E55" s="83"/>
      <c r="F55" s="84">
        <v>149531.9</v>
      </c>
      <c r="G55" s="83">
        <v>149531.9</v>
      </c>
      <c r="H55" s="84">
        <f>I55-G55</f>
        <v>260000.00000000003</v>
      </c>
      <c r="I55" s="83">
        <v>409531.9</v>
      </c>
      <c r="J55" s="91">
        <f t="shared" si="6"/>
        <v>0</v>
      </c>
      <c r="K55" s="83">
        <v>409531.9</v>
      </c>
      <c r="L55" s="84"/>
      <c r="M55" s="83">
        <f t="shared" si="8"/>
        <v>409531.9</v>
      </c>
      <c r="N55" s="114">
        <v>409531.9</v>
      </c>
      <c r="O55" s="114" t="e">
        <f t="shared" si="1"/>
        <v>#DIV/0!</v>
      </c>
      <c r="P55" s="114">
        <v>409531.9</v>
      </c>
      <c r="Q55" s="83">
        <v>409531.9</v>
      </c>
      <c r="R55" s="83">
        <f t="shared" si="9"/>
        <v>0</v>
      </c>
      <c r="S55" s="83"/>
      <c r="T55" s="114">
        <f t="shared" si="10"/>
        <v>409531.9</v>
      </c>
      <c r="U55" s="114" t="e">
        <f t="shared" si="11"/>
        <v>#DIV/0!</v>
      </c>
      <c r="V55" s="114" t="e">
        <f t="shared" si="14"/>
        <v>#DIV/0!</v>
      </c>
      <c r="W55" s="114">
        <f t="shared" si="12"/>
        <v>100</v>
      </c>
      <c r="X55" s="90">
        <f t="shared" si="4"/>
        <v>100</v>
      </c>
    </row>
    <row r="56" spans="1:24" ht="47.25" hidden="1" x14ac:dyDescent="0.2">
      <c r="A56" s="23"/>
      <c r="B56" s="47" t="s">
        <v>64</v>
      </c>
      <c r="C56" s="83">
        <v>27517.800000000003</v>
      </c>
      <c r="D56" s="84"/>
      <c r="E56" s="83">
        <v>27517.800000000003</v>
      </c>
      <c r="F56" s="84"/>
      <c r="G56" s="83">
        <f>E56+F56</f>
        <v>27517.800000000003</v>
      </c>
      <c r="H56" s="84"/>
      <c r="I56" s="83">
        <v>27517.8</v>
      </c>
      <c r="J56" s="91">
        <f t="shared" si="6"/>
        <v>0</v>
      </c>
      <c r="K56" s="83">
        <v>27517.8</v>
      </c>
      <c r="L56" s="84"/>
      <c r="M56" s="83">
        <f t="shared" si="8"/>
        <v>0</v>
      </c>
      <c r="N56" s="114">
        <v>27517.8</v>
      </c>
      <c r="O56" s="114">
        <f t="shared" si="1"/>
        <v>99.999999999999986</v>
      </c>
      <c r="P56" s="114">
        <v>27517.8</v>
      </c>
      <c r="Q56" s="83">
        <v>27205.04883</v>
      </c>
      <c r="R56" s="83">
        <f t="shared" si="9"/>
        <v>-312.75116999999955</v>
      </c>
      <c r="S56" s="83"/>
      <c r="T56" s="114">
        <f t="shared" si="10"/>
        <v>27205.04883</v>
      </c>
      <c r="U56" s="114" t="e">
        <f t="shared" si="11"/>
        <v>#DIV/0!</v>
      </c>
      <c r="V56" s="114">
        <f t="shared" si="14"/>
        <v>98.863458670387885</v>
      </c>
      <c r="W56" s="114">
        <f t="shared" si="12"/>
        <v>98.863458670387899</v>
      </c>
      <c r="X56" s="90">
        <f t="shared" si="4"/>
        <v>98.863458670387899</v>
      </c>
    </row>
    <row r="57" spans="1:24" ht="47.25" hidden="1" x14ac:dyDescent="0.2">
      <c r="A57" s="23"/>
      <c r="B57" s="47" t="s">
        <v>65</v>
      </c>
      <c r="C57" s="83">
        <v>8707.2999999999993</v>
      </c>
      <c r="D57" s="84"/>
      <c r="E57" s="83">
        <v>8707.2999999999993</v>
      </c>
      <c r="F57" s="84"/>
      <c r="G57" s="83">
        <f>E57+F57</f>
        <v>8707.2999999999993</v>
      </c>
      <c r="H57" s="84"/>
      <c r="I57" s="83">
        <v>8707.2999999999993</v>
      </c>
      <c r="J57" s="91">
        <f t="shared" si="6"/>
        <v>0</v>
      </c>
      <c r="K57" s="83">
        <v>8707.2999999999993</v>
      </c>
      <c r="L57" s="84"/>
      <c r="M57" s="83">
        <f t="shared" si="8"/>
        <v>0</v>
      </c>
      <c r="N57" s="114">
        <v>8707.2999999999993</v>
      </c>
      <c r="O57" s="114">
        <f t="shared" si="1"/>
        <v>100</v>
      </c>
      <c r="P57" s="114">
        <v>8707.2999999999993</v>
      </c>
      <c r="Q57" s="83">
        <v>8125.0090399999999</v>
      </c>
      <c r="R57" s="83">
        <f t="shared" si="9"/>
        <v>-582.29095999999936</v>
      </c>
      <c r="S57" s="83"/>
      <c r="T57" s="114">
        <f t="shared" si="10"/>
        <v>8125.0090399999999</v>
      </c>
      <c r="U57" s="114" t="e">
        <f t="shared" si="11"/>
        <v>#DIV/0!</v>
      </c>
      <c r="V57" s="114">
        <f t="shared" si="14"/>
        <v>93.312611716605602</v>
      </c>
      <c r="W57" s="114">
        <f t="shared" si="12"/>
        <v>93.312611716605602</v>
      </c>
      <c r="X57" s="90">
        <f t="shared" si="4"/>
        <v>93.312611716605602</v>
      </c>
    </row>
    <row r="58" spans="1:24" ht="47.25" hidden="1" x14ac:dyDescent="0.2">
      <c r="A58" s="10"/>
      <c r="B58" s="46" t="s">
        <v>45</v>
      </c>
      <c r="C58" s="83">
        <v>395.9</v>
      </c>
      <c r="D58" s="84"/>
      <c r="E58" s="83">
        <v>395.9</v>
      </c>
      <c r="F58" s="84"/>
      <c r="G58" s="83">
        <f>E58+F58</f>
        <v>395.9</v>
      </c>
      <c r="H58" s="84"/>
      <c r="I58" s="83">
        <v>395.9</v>
      </c>
      <c r="J58" s="91">
        <f t="shared" si="6"/>
        <v>0</v>
      </c>
      <c r="K58" s="83">
        <v>395.9</v>
      </c>
      <c r="L58" s="84"/>
      <c r="M58" s="83">
        <f t="shared" si="8"/>
        <v>0</v>
      </c>
      <c r="N58" s="115">
        <v>395.9</v>
      </c>
      <c r="O58" s="115">
        <f t="shared" si="1"/>
        <v>100</v>
      </c>
      <c r="P58" s="114">
        <v>395.9</v>
      </c>
      <c r="Q58" s="83">
        <v>376.99200000000002</v>
      </c>
      <c r="R58" s="83">
        <f t="shared" si="9"/>
        <v>-18.907999999999959</v>
      </c>
      <c r="S58" s="83"/>
      <c r="T58" s="115">
        <f t="shared" si="10"/>
        <v>376.99200000000002</v>
      </c>
      <c r="U58" s="115" t="e">
        <f t="shared" si="11"/>
        <v>#DIV/0!</v>
      </c>
      <c r="V58" s="115">
        <f t="shared" si="14"/>
        <v>95.224046476382938</v>
      </c>
      <c r="W58" s="115">
        <f t="shared" si="12"/>
        <v>95.224046476382938</v>
      </c>
      <c r="X58" s="90">
        <f t="shared" si="4"/>
        <v>95.224046476382938</v>
      </c>
    </row>
    <row r="59" spans="1:24" ht="63" hidden="1" x14ac:dyDescent="0.2">
      <c r="A59" s="10"/>
      <c r="B59" s="46" t="s">
        <v>66</v>
      </c>
      <c r="C59" s="83">
        <v>10907.7</v>
      </c>
      <c r="D59" s="84"/>
      <c r="E59" s="83">
        <v>10907.7</v>
      </c>
      <c r="F59" s="84"/>
      <c r="G59" s="83">
        <f>E59+F59</f>
        <v>10907.7</v>
      </c>
      <c r="H59" s="84"/>
      <c r="I59" s="83">
        <v>10907.7</v>
      </c>
      <c r="J59" s="91">
        <f t="shared" si="6"/>
        <v>0</v>
      </c>
      <c r="K59" s="83">
        <v>10907.7</v>
      </c>
      <c r="L59" s="84"/>
      <c r="M59" s="83">
        <f t="shared" si="8"/>
        <v>0</v>
      </c>
      <c r="N59" s="114">
        <v>10907.7</v>
      </c>
      <c r="O59" s="114">
        <f t="shared" si="1"/>
        <v>100</v>
      </c>
      <c r="P59" s="114">
        <v>10907.7</v>
      </c>
      <c r="Q59" s="83">
        <v>10907.7</v>
      </c>
      <c r="R59" s="83">
        <f t="shared" si="9"/>
        <v>0</v>
      </c>
      <c r="S59" s="83"/>
      <c r="T59" s="114">
        <f t="shared" si="10"/>
        <v>10907.7</v>
      </c>
      <c r="U59" s="114" t="e">
        <f t="shared" si="11"/>
        <v>#DIV/0!</v>
      </c>
      <c r="V59" s="114">
        <f t="shared" si="14"/>
        <v>100</v>
      </c>
      <c r="W59" s="114">
        <f t="shared" si="12"/>
        <v>100</v>
      </c>
      <c r="X59" s="90">
        <f t="shared" si="4"/>
        <v>100</v>
      </c>
    </row>
    <row r="60" spans="1:24" ht="78.75" hidden="1" x14ac:dyDescent="0.2">
      <c r="A60" s="10"/>
      <c r="B60" s="48" t="s">
        <v>43</v>
      </c>
      <c r="C60" s="83">
        <v>105843.2</v>
      </c>
      <c r="D60" s="84"/>
      <c r="E60" s="83">
        <v>105843.2</v>
      </c>
      <c r="F60" s="84">
        <f>G60-E60</f>
        <v>844.40000000000873</v>
      </c>
      <c r="G60" s="83">
        <v>106687.6</v>
      </c>
      <c r="H60" s="84"/>
      <c r="I60" s="83">
        <v>106687.6</v>
      </c>
      <c r="J60" s="91">
        <f t="shared" si="6"/>
        <v>0</v>
      </c>
      <c r="K60" s="83">
        <v>106687.6</v>
      </c>
      <c r="L60" s="84"/>
      <c r="M60" s="83">
        <f t="shared" si="8"/>
        <v>844.40000000000873</v>
      </c>
      <c r="N60" s="114">
        <v>106687.6</v>
      </c>
      <c r="O60" s="114">
        <f t="shared" si="1"/>
        <v>100.79778389164349</v>
      </c>
      <c r="P60" s="114">
        <v>106687.6</v>
      </c>
      <c r="Q60" s="83">
        <v>106639.53504999999</v>
      </c>
      <c r="R60" s="83">
        <f t="shared" si="9"/>
        <v>-48.064950000014505</v>
      </c>
      <c r="S60" s="83"/>
      <c r="T60" s="114">
        <f t="shared" si="10"/>
        <v>106639.53504999999</v>
      </c>
      <c r="U60" s="114" t="e">
        <f t="shared" si="11"/>
        <v>#DIV/0!</v>
      </c>
      <c r="V60" s="114">
        <f t="shared" si="14"/>
        <v>100.75237242449207</v>
      </c>
      <c r="W60" s="114">
        <f t="shared" si="12"/>
        <v>99.954947950839639</v>
      </c>
      <c r="X60" s="90">
        <f t="shared" si="4"/>
        <v>99.954947950839639</v>
      </c>
    </row>
    <row r="61" spans="1:24" ht="78.75" hidden="1" x14ac:dyDescent="0.2">
      <c r="A61" s="10"/>
      <c r="B61" s="48" t="s">
        <v>105</v>
      </c>
      <c r="C61" s="83">
        <v>429045.9</v>
      </c>
      <c r="D61" s="84"/>
      <c r="E61" s="83">
        <v>429045.9</v>
      </c>
      <c r="F61" s="84"/>
      <c r="G61" s="83">
        <f t="shared" ref="G61:G79" si="15">E61+F61</f>
        <v>429045.9</v>
      </c>
      <c r="H61" s="84"/>
      <c r="I61" s="83">
        <v>429045.9</v>
      </c>
      <c r="J61" s="91">
        <f t="shared" si="6"/>
        <v>0</v>
      </c>
      <c r="K61" s="83">
        <v>429045.9</v>
      </c>
      <c r="L61" s="84"/>
      <c r="M61" s="83">
        <f t="shared" si="8"/>
        <v>0</v>
      </c>
      <c r="N61" s="114">
        <v>825065.8</v>
      </c>
      <c r="O61" s="114">
        <f t="shared" si="1"/>
        <v>192.30245528508721</v>
      </c>
      <c r="P61" s="114">
        <v>825065.8</v>
      </c>
      <c r="Q61" s="83">
        <v>817605.09725999995</v>
      </c>
      <c r="R61" s="83">
        <f t="shared" si="9"/>
        <v>-7460.7027400000952</v>
      </c>
      <c r="S61" s="83"/>
      <c r="T61" s="114">
        <f t="shared" si="10"/>
        <v>817605.09725999995</v>
      </c>
      <c r="U61" s="114" t="e">
        <f t="shared" si="11"/>
        <v>#DIV/0!</v>
      </c>
      <c r="V61" s="114">
        <f t="shared" si="14"/>
        <v>190.56354978802966</v>
      </c>
      <c r="W61" s="114">
        <f t="shared" si="12"/>
        <v>99.09574451637674</v>
      </c>
      <c r="X61" s="90">
        <f t="shared" si="4"/>
        <v>99.09574451637674</v>
      </c>
    </row>
    <row r="62" spans="1:24" ht="94.5" hidden="1" x14ac:dyDescent="0.2">
      <c r="A62" s="49"/>
      <c r="B62" s="47" t="s">
        <v>46</v>
      </c>
      <c r="C62" s="83">
        <v>502.2</v>
      </c>
      <c r="D62" s="84"/>
      <c r="E62" s="83">
        <v>502.2</v>
      </c>
      <c r="F62" s="84"/>
      <c r="G62" s="83">
        <f t="shared" si="15"/>
        <v>502.2</v>
      </c>
      <c r="H62" s="84"/>
      <c r="I62" s="83">
        <v>502.2</v>
      </c>
      <c r="J62" s="91">
        <f t="shared" si="6"/>
        <v>0</v>
      </c>
      <c r="K62" s="83">
        <v>502.2</v>
      </c>
      <c r="L62" s="84"/>
      <c r="M62" s="83">
        <f t="shared" si="8"/>
        <v>0</v>
      </c>
      <c r="N62" s="115">
        <v>502.2</v>
      </c>
      <c r="O62" s="115">
        <f t="shared" si="1"/>
        <v>100</v>
      </c>
      <c r="P62" s="114">
        <v>502.2</v>
      </c>
      <c r="Q62" s="83">
        <v>502.2</v>
      </c>
      <c r="R62" s="83">
        <f t="shared" si="9"/>
        <v>0</v>
      </c>
      <c r="S62" s="83"/>
      <c r="T62" s="115">
        <f t="shared" si="10"/>
        <v>502.2</v>
      </c>
      <c r="U62" s="115" t="e">
        <f t="shared" si="11"/>
        <v>#DIV/0!</v>
      </c>
      <c r="V62" s="115">
        <f t="shared" si="14"/>
        <v>100</v>
      </c>
      <c r="W62" s="115">
        <f t="shared" si="12"/>
        <v>100</v>
      </c>
      <c r="X62" s="90">
        <f t="shared" si="4"/>
        <v>100</v>
      </c>
    </row>
    <row r="63" spans="1:24" ht="63" hidden="1" x14ac:dyDescent="0.2">
      <c r="A63" s="49"/>
      <c r="B63" s="48" t="s">
        <v>44</v>
      </c>
      <c r="C63" s="83">
        <v>12375.3</v>
      </c>
      <c r="D63" s="84"/>
      <c r="E63" s="83">
        <v>12375.3</v>
      </c>
      <c r="F63" s="84"/>
      <c r="G63" s="83">
        <f t="shared" si="15"/>
        <v>12375.3</v>
      </c>
      <c r="H63" s="84"/>
      <c r="I63" s="83">
        <v>12375.3</v>
      </c>
      <c r="J63" s="91">
        <f t="shared" si="6"/>
        <v>0</v>
      </c>
      <c r="K63" s="83">
        <v>12375.3</v>
      </c>
      <c r="L63" s="84"/>
      <c r="M63" s="83">
        <f t="shared" si="8"/>
        <v>0</v>
      </c>
      <c r="N63" s="114">
        <v>12375.3</v>
      </c>
      <c r="O63" s="114">
        <f t="shared" si="1"/>
        <v>100</v>
      </c>
      <c r="P63" s="114">
        <v>12375.3</v>
      </c>
      <c r="Q63" s="83">
        <v>12369.255880000001</v>
      </c>
      <c r="R63" s="83">
        <f t="shared" si="9"/>
        <v>-6.0441199999986566</v>
      </c>
      <c r="S63" s="83"/>
      <c r="T63" s="114">
        <f t="shared" si="10"/>
        <v>12369.255880000001</v>
      </c>
      <c r="U63" s="114" t="e">
        <f t="shared" si="11"/>
        <v>#DIV/0!</v>
      </c>
      <c r="V63" s="114">
        <f t="shared" si="14"/>
        <v>99.951159810267228</v>
      </c>
      <c r="W63" s="114">
        <f t="shared" si="12"/>
        <v>99.951159810267228</v>
      </c>
      <c r="X63" s="90">
        <f t="shared" si="4"/>
        <v>99.951159810267228</v>
      </c>
    </row>
    <row r="64" spans="1:24" ht="78.75" hidden="1" x14ac:dyDescent="0.2">
      <c r="A64" s="49"/>
      <c r="B64" s="48" t="s">
        <v>60</v>
      </c>
      <c r="C64" s="83">
        <v>523219</v>
      </c>
      <c r="D64" s="84"/>
      <c r="E64" s="83">
        <v>523219</v>
      </c>
      <c r="F64" s="84"/>
      <c r="G64" s="83">
        <f t="shared" si="15"/>
        <v>523219</v>
      </c>
      <c r="H64" s="84"/>
      <c r="I64" s="83">
        <v>523219</v>
      </c>
      <c r="J64" s="91">
        <f t="shared" si="6"/>
        <v>0</v>
      </c>
      <c r="K64" s="83">
        <v>523219</v>
      </c>
      <c r="L64" s="84"/>
      <c r="M64" s="83">
        <f t="shared" si="8"/>
        <v>0</v>
      </c>
      <c r="N64" s="114">
        <v>523219</v>
      </c>
      <c r="O64" s="114">
        <f t="shared" si="1"/>
        <v>100</v>
      </c>
      <c r="P64" s="114">
        <v>523219</v>
      </c>
      <c r="Q64" s="83">
        <v>468274.85689</v>
      </c>
      <c r="R64" s="83">
        <f t="shared" si="9"/>
        <v>-54944.143110000005</v>
      </c>
      <c r="S64" s="83"/>
      <c r="T64" s="114">
        <f t="shared" si="10"/>
        <v>468274.85689</v>
      </c>
      <c r="U64" s="114" t="e">
        <f t="shared" si="11"/>
        <v>#DIV/0!</v>
      </c>
      <c r="V64" s="114">
        <f t="shared" si="14"/>
        <v>89.498824945195025</v>
      </c>
      <c r="W64" s="114">
        <f t="shared" si="12"/>
        <v>89.498824945195025</v>
      </c>
      <c r="X64" s="90">
        <f t="shared" si="4"/>
        <v>89.498824945195025</v>
      </c>
    </row>
    <row r="65" spans="1:24" ht="110.25" hidden="1" x14ac:dyDescent="0.2">
      <c r="A65" s="49"/>
      <c r="B65" s="48" t="s">
        <v>106</v>
      </c>
      <c r="C65" s="83">
        <v>112590</v>
      </c>
      <c r="D65" s="84"/>
      <c r="E65" s="83">
        <v>112590</v>
      </c>
      <c r="F65" s="84"/>
      <c r="G65" s="83">
        <f t="shared" si="15"/>
        <v>112590</v>
      </c>
      <c r="H65" s="84"/>
      <c r="I65" s="83">
        <v>112590</v>
      </c>
      <c r="J65" s="91">
        <f t="shared" si="6"/>
        <v>0</v>
      </c>
      <c r="K65" s="83">
        <v>112590</v>
      </c>
      <c r="L65" s="84"/>
      <c r="M65" s="83">
        <f t="shared" si="8"/>
        <v>0</v>
      </c>
      <c r="N65" s="114">
        <v>112590</v>
      </c>
      <c r="O65" s="114">
        <f t="shared" si="1"/>
        <v>100</v>
      </c>
      <c r="P65" s="114">
        <v>112590</v>
      </c>
      <c r="Q65" s="83">
        <v>107730</v>
      </c>
      <c r="R65" s="83">
        <f t="shared" si="9"/>
        <v>-4860</v>
      </c>
      <c r="S65" s="83"/>
      <c r="T65" s="114">
        <f t="shared" si="10"/>
        <v>107730</v>
      </c>
      <c r="U65" s="114" t="e">
        <f t="shared" si="11"/>
        <v>#DIV/0!</v>
      </c>
      <c r="V65" s="114">
        <f t="shared" si="14"/>
        <v>95.683453237410077</v>
      </c>
      <c r="W65" s="114">
        <f t="shared" si="12"/>
        <v>95.683453237410077</v>
      </c>
      <c r="X65" s="90">
        <f t="shared" si="4"/>
        <v>95.683453237410077</v>
      </c>
    </row>
    <row r="66" spans="1:24" ht="110.25" hidden="1" x14ac:dyDescent="0.2">
      <c r="A66" s="49"/>
      <c r="B66" s="48" t="s">
        <v>107</v>
      </c>
      <c r="C66" s="83">
        <v>45508.800000000003</v>
      </c>
      <c r="D66" s="84"/>
      <c r="E66" s="83">
        <v>45508.800000000003</v>
      </c>
      <c r="F66" s="84"/>
      <c r="G66" s="83">
        <f t="shared" si="15"/>
        <v>45508.800000000003</v>
      </c>
      <c r="H66" s="84"/>
      <c r="I66" s="83">
        <v>45508.800000000003</v>
      </c>
      <c r="J66" s="91">
        <f t="shared" si="6"/>
        <v>0</v>
      </c>
      <c r="K66" s="83">
        <v>45508.800000000003</v>
      </c>
      <c r="L66" s="84"/>
      <c r="M66" s="83">
        <f t="shared" si="8"/>
        <v>0</v>
      </c>
      <c r="N66" s="114">
        <v>45508.800000000003</v>
      </c>
      <c r="O66" s="114">
        <f t="shared" si="1"/>
        <v>100</v>
      </c>
      <c r="P66" s="114">
        <v>45508.800000000003</v>
      </c>
      <c r="Q66" s="83">
        <v>45191.254630000003</v>
      </c>
      <c r="R66" s="83">
        <f t="shared" si="9"/>
        <v>-317.54536999999982</v>
      </c>
      <c r="S66" s="83"/>
      <c r="T66" s="114">
        <f t="shared" si="10"/>
        <v>45191.254630000003</v>
      </c>
      <c r="U66" s="114" t="e">
        <f t="shared" si="11"/>
        <v>#DIV/0!</v>
      </c>
      <c r="V66" s="114">
        <f t="shared" si="14"/>
        <v>99.30223304064269</v>
      </c>
      <c r="W66" s="114">
        <f t="shared" si="12"/>
        <v>99.30223304064269</v>
      </c>
      <c r="X66" s="90">
        <f t="shared" si="4"/>
        <v>99.30223304064269</v>
      </c>
    </row>
    <row r="67" spans="1:24" ht="78.75" hidden="1" x14ac:dyDescent="0.2">
      <c r="A67" s="23"/>
      <c r="B67" s="47" t="s">
        <v>67</v>
      </c>
      <c r="C67" s="83">
        <v>129572</v>
      </c>
      <c r="D67" s="84"/>
      <c r="E67" s="83">
        <v>129572</v>
      </c>
      <c r="F67" s="84"/>
      <c r="G67" s="83">
        <f t="shared" si="15"/>
        <v>129572</v>
      </c>
      <c r="H67" s="84"/>
      <c r="I67" s="83">
        <v>129572</v>
      </c>
      <c r="J67" s="91">
        <f t="shared" si="6"/>
        <v>0</v>
      </c>
      <c r="K67" s="83">
        <v>129572</v>
      </c>
      <c r="L67" s="84"/>
      <c r="M67" s="83">
        <f t="shared" si="8"/>
        <v>0</v>
      </c>
      <c r="N67" s="114">
        <v>129572</v>
      </c>
      <c r="O67" s="114">
        <f t="shared" si="1"/>
        <v>100</v>
      </c>
      <c r="P67" s="114">
        <v>129572</v>
      </c>
      <c r="Q67" s="83">
        <v>129572</v>
      </c>
      <c r="R67" s="83">
        <f t="shared" si="9"/>
        <v>0</v>
      </c>
      <c r="S67" s="83"/>
      <c r="T67" s="114">
        <f t="shared" si="10"/>
        <v>129572</v>
      </c>
      <c r="U67" s="114" t="e">
        <f t="shared" si="11"/>
        <v>#DIV/0!</v>
      </c>
      <c r="V67" s="114">
        <f t="shared" si="14"/>
        <v>100</v>
      </c>
      <c r="W67" s="114">
        <f t="shared" si="12"/>
        <v>100</v>
      </c>
      <c r="X67" s="90">
        <f t="shared" si="4"/>
        <v>100</v>
      </c>
    </row>
    <row r="68" spans="1:24" ht="31.5" hidden="1" x14ac:dyDescent="0.2">
      <c r="A68" s="23"/>
      <c r="B68" s="47" t="s">
        <v>108</v>
      </c>
      <c r="C68" s="83">
        <v>10260.9</v>
      </c>
      <c r="D68" s="84"/>
      <c r="E68" s="83">
        <v>10260.9</v>
      </c>
      <c r="F68" s="84"/>
      <c r="G68" s="83">
        <f t="shared" si="15"/>
        <v>10260.9</v>
      </c>
      <c r="H68" s="84"/>
      <c r="I68" s="83">
        <v>10260.9</v>
      </c>
      <c r="J68" s="91">
        <f t="shared" si="6"/>
        <v>0</v>
      </c>
      <c r="K68" s="83">
        <v>10260.9</v>
      </c>
      <c r="L68" s="84"/>
      <c r="M68" s="83">
        <f t="shared" si="8"/>
        <v>0</v>
      </c>
      <c r="N68" s="114">
        <v>10260.9</v>
      </c>
      <c r="O68" s="114">
        <f t="shared" si="1"/>
        <v>100</v>
      </c>
      <c r="P68" s="114">
        <v>10260.9</v>
      </c>
      <c r="Q68" s="83">
        <v>10236.536310000001</v>
      </c>
      <c r="R68" s="83">
        <f t="shared" si="9"/>
        <v>-24.363689999998314</v>
      </c>
      <c r="S68" s="83"/>
      <c r="T68" s="114">
        <f t="shared" si="10"/>
        <v>10236.536310000001</v>
      </c>
      <c r="U68" s="114" t="e">
        <f t="shared" si="11"/>
        <v>#DIV/0!</v>
      </c>
      <c r="V68" s="114">
        <f t="shared" si="14"/>
        <v>99.762557962751814</v>
      </c>
      <c r="W68" s="114">
        <f t="shared" si="12"/>
        <v>99.762557962751814</v>
      </c>
      <c r="X68" s="90">
        <f t="shared" si="4"/>
        <v>99.762557962751814</v>
      </c>
    </row>
    <row r="69" spans="1:24" ht="78.75" hidden="1" x14ac:dyDescent="0.2">
      <c r="A69" s="10"/>
      <c r="B69" s="47" t="s">
        <v>109</v>
      </c>
      <c r="C69" s="83">
        <v>15161.3</v>
      </c>
      <c r="D69" s="84"/>
      <c r="E69" s="83">
        <v>15161.3</v>
      </c>
      <c r="F69" s="84"/>
      <c r="G69" s="83">
        <f t="shared" si="15"/>
        <v>15161.3</v>
      </c>
      <c r="H69" s="84"/>
      <c r="I69" s="83">
        <v>15161.3</v>
      </c>
      <c r="J69" s="91">
        <f t="shared" si="6"/>
        <v>0</v>
      </c>
      <c r="K69" s="83">
        <v>15161.3</v>
      </c>
      <c r="L69" s="84"/>
      <c r="M69" s="83">
        <f t="shared" si="8"/>
        <v>0</v>
      </c>
      <c r="N69" s="114">
        <v>15161.3</v>
      </c>
      <c r="O69" s="114">
        <f t="shared" si="1"/>
        <v>100</v>
      </c>
      <c r="P69" s="114">
        <v>15161.3</v>
      </c>
      <c r="Q69" s="83">
        <v>14517.81271</v>
      </c>
      <c r="R69" s="83">
        <f t="shared" si="9"/>
        <v>-643.48728999999912</v>
      </c>
      <c r="S69" s="83"/>
      <c r="T69" s="114">
        <f t="shared" si="10"/>
        <v>14517.81271</v>
      </c>
      <c r="U69" s="114" t="e">
        <f t="shared" si="11"/>
        <v>#DIV/0!</v>
      </c>
      <c r="V69" s="114">
        <f t="shared" si="14"/>
        <v>95.755724838899042</v>
      </c>
      <c r="W69" s="114">
        <f t="shared" si="12"/>
        <v>95.755724838899042</v>
      </c>
      <c r="X69" s="90">
        <f t="shared" si="4"/>
        <v>95.755724838899042</v>
      </c>
    </row>
    <row r="70" spans="1:24" ht="31.5" hidden="1" x14ac:dyDescent="0.2">
      <c r="A70" s="10"/>
      <c r="B70" s="47" t="s">
        <v>68</v>
      </c>
      <c r="C70" s="83">
        <v>44712.800000000003</v>
      </c>
      <c r="D70" s="84"/>
      <c r="E70" s="83">
        <v>44712.800000000003</v>
      </c>
      <c r="F70" s="84">
        <v>740.5</v>
      </c>
      <c r="G70" s="83">
        <f t="shared" si="15"/>
        <v>45453.3</v>
      </c>
      <c r="H70" s="84"/>
      <c r="I70" s="83">
        <v>45453.3</v>
      </c>
      <c r="J70" s="91">
        <f t="shared" si="6"/>
        <v>0</v>
      </c>
      <c r="K70" s="83">
        <v>45453.3</v>
      </c>
      <c r="L70" s="84"/>
      <c r="M70" s="83">
        <f t="shared" si="8"/>
        <v>740.5</v>
      </c>
      <c r="N70" s="114">
        <v>45453.3</v>
      </c>
      <c r="O70" s="114">
        <f t="shared" si="1"/>
        <v>101.65612531534593</v>
      </c>
      <c r="P70" s="114">
        <v>45453.3</v>
      </c>
      <c r="Q70" s="83">
        <v>33013.477220000001</v>
      </c>
      <c r="R70" s="83">
        <f t="shared" si="9"/>
        <v>-12439.822780000002</v>
      </c>
      <c r="S70" s="83"/>
      <c r="T70" s="114">
        <f t="shared" ref="T70:T133" si="16">Q70-S70</f>
        <v>33013.477220000001</v>
      </c>
      <c r="U70" s="114" t="e">
        <f t="shared" si="11"/>
        <v>#DIV/0!</v>
      </c>
      <c r="V70" s="114">
        <f t="shared" si="14"/>
        <v>73.834510967776552</v>
      </c>
      <c r="W70" s="114">
        <f t="shared" si="12"/>
        <v>72.631639990935753</v>
      </c>
      <c r="X70" s="90">
        <f t="shared" ref="X70:X133" si="17">Q70/P70*100</f>
        <v>72.631639990935753</v>
      </c>
    </row>
    <row r="71" spans="1:24" ht="47.25" hidden="1" x14ac:dyDescent="0.2">
      <c r="A71" s="10"/>
      <c r="B71" s="47" t="s">
        <v>59</v>
      </c>
      <c r="C71" s="83">
        <v>26628.3</v>
      </c>
      <c r="D71" s="84"/>
      <c r="E71" s="83">
        <v>26628.3</v>
      </c>
      <c r="F71" s="84"/>
      <c r="G71" s="83">
        <f t="shared" si="15"/>
        <v>26628.3</v>
      </c>
      <c r="H71" s="84"/>
      <c r="I71" s="83">
        <v>26628.3</v>
      </c>
      <c r="J71" s="91">
        <f t="shared" si="6"/>
        <v>0</v>
      </c>
      <c r="K71" s="83">
        <v>26628.3</v>
      </c>
      <c r="L71" s="84"/>
      <c r="M71" s="83">
        <f t="shared" si="8"/>
        <v>0</v>
      </c>
      <c r="N71" s="114">
        <v>26628.3</v>
      </c>
      <c r="O71" s="114">
        <f t="shared" ref="O71:O134" si="18">N71/C71*100</f>
        <v>100</v>
      </c>
      <c r="P71" s="114">
        <v>26628.3</v>
      </c>
      <c r="Q71" s="83">
        <v>26628.3</v>
      </c>
      <c r="R71" s="83">
        <f t="shared" ref="R71:R134" si="19">Q71-P71</f>
        <v>0</v>
      </c>
      <c r="S71" s="83"/>
      <c r="T71" s="114">
        <f t="shared" si="16"/>
        <v>26628.3</v>
      </c>
      <c r="U71" s="114" t="e">
        <f t="shared" ref="U71:U134" si="20">Q71/S71*100</f>
        <v>#DIV/0!</v>
      </c>
      <c r="V71" s="114">
        <f t="shared" si="14"/>
        <v>100</v>
      </c>
      <c r="W71" s="114">
        <f t="shared" si="12"/>
        <v>100</v>
      </c>
      <c r="X71" s="90">
        <f t="shared" si="17"/>
        <v>100</v>
      </c>
    </row>
    <row r="72" spans="1:24" ht="63" hidden="1" x14ac:dyDescent="0.2">
      <c r="A72" s="10"/>
      <c r="B72" s="47" t="s">
        <v>69</v>
      </c>
      <c r="C72" s="83">
        <v>223522.6</v>
      </c>
      <c r="D72" s="84"/>
      <c r="E72" s="83">
        <v>223522.6</v>
      </c>
      <c r="F72" s="84"/>
      <c r="G72" s="83">
        <f t="shared" si="15"/>
        <v>223522.6</v>
      </c>
      <c r="H72" s="84"/>
      <c r="I72" s="83">
        <v>223522.6</v>
      </c>
      <c r="J72" s="91">
        <f t="shared" si="6"/>
        <v>0</v>
      </c>
      <c r="K72" s="83">
        <v>223522.6</v>
      </c>
      <c r="L72" s="84"/>
      <c r="M72" s="83">
        <f t="shared" si="8"/>
        <v>0</v>
      </c>
      <c r="N72" s="114">
        <v>223522.6</v>
      </c>
      <c r="O72" s="114">
        <f t="shared" si="18"/>
        <v>100</v>
      </c>
      <c r="P72" s="114">
        <v>223522.6</v>
      </c>
      <c r="Q72" s="83">
        <v>220963.55580999999</v>
      </c>
      <c r="R72" s="83">
        <f t="shared" si="19"/>
        <v>-2559.0441900000151</v>
      </c>
      <c r="S72" s="83"/>
      <c r="T72" s="114">
        <f t="shared" si="16"/>
        <v>220963.55580999999</v>
      </c>
      <c r="U72" s="114" t="e">
        <f t="shared" si="20"/>
        <v>#DIV/0!</v>
      </c>
      <c r="V72" s="114">
        <f t="shared" si="14"/>
        <v>98.85512955289532</v>
      </c>
      <c r="W72" s="114">
        <f t="shared" si="12"/>
        <v>98.85512955289532</v>
      </c>
      <c r="X72" s="90">
        <f t="shared" si="17"/>
        <v>98.85512955289532</v>
      </c>
    </row>
    <row r="73" spans="1:24" ht="31.5" hidden="1" x14ac:dyDescent="0.2">
      <c r="A73" s="10"/>
      <c r="B73" s="47" t="s">
        <v>70</v>
      </c>
      <c r="C73" s="83">
        <v>12866.9</v>
      </c>
      <c r="D73" s="84"/>
      <c r="E73" s="83">
        <v>12866.9</v>
      </c>
      <c r="F73" s="84"/>
      <c r="G73" s="83">
        <f t="shared" si="15"/>
        <v>12866.9</v>
      </c>
      <c r="H73" s="84"/>
      <c r="I73" s="83">
        <v>12866.9</v>
      </c>
      <c r="J73" s="91">
        <f t="shared" ref="J73:J138" si="21">K73-I73</f>
        <v>0</v>
      </c>
      <c r="K73" s="83">
        <v>12866.9</v>
      </c>
      <c r="L73" s="84"/>
      <c r="M73" s="83">
        <f t="shared" si="8"/>
        <v>0</v>
      </c>
      <c r="N73" s="114">
        <v>12866.9</v>
      </c>
      <c r="O73" s="114">
        <f t="shared" si="18"/>
        <v>100</v>
      </c>
      <c r="P73" s="114">
        <v>12866.9</v>
      </c>
      <c r="Q73" s="83">
        <v>12866.9</v>
      </c>
      <c r="R73" s="83">
        <f t="shared" si="19"/>
        <v>0</v>
      </c>
      <c r="S73" s="83"/>
      <c r="T73" s="114">
        <f t="shared" si="16"/>
        <v>12866.9</v>
      </c>
      <c r="U73" s="114" t="e">
        <f t="shared" si="20"/>
        <v>#DIV/0!</v>
      </c>
      <c r="V73" s="114">
        <f t="shared" si="14"/>
        <v>100</v>
      </c>
      <c r="W73" s="114">
        <f t="shared" si="12"/>
        <v>100</v>
      </c>
      <c r="X73" s="90">
        <f t="shared" si="17"/>
        <v>100</v>
      </c>
    </row>
    <row r="74" spans="1:24" ht="47.25" hidden="1" x14ac:dyDescent="0.2">
      <c r="A74" s="10"/>
      <c r="B74" s="47" t="s">
        <v>71</v>
      </c>
      <c r="C74" s="83">
        <v>41221.599999999999</v>
      </c>
      <c r="D74" s="84"/>
      <c r="E74" s="83">
        <v>41221.599999999999</v>
      </c>
      <c r="F74" s="84"/>
      <c r="G74" s="83">
        <f t="shared" si="15"/>
        <v>41221.599999999999</v>
      </c>
      <c r="H74" s="84"/>
      <c r="I74" s="83">
        <v>41221.599999999999</v>
      </c>
      <c r="J74" s="91">
        <f t="shared" si="21"/>
        <v>0</v>
      </c>
      <c r="K74" s="83">
        <v>41221.599999999999</v>
      </c>
      <c r="L74" s="84"/>
      <c r="M74" s="83">
        <f t="shared" ref="M74:M122" si="22">D74+F74+H74+J74+L74</f>
        <v>0</v>
      </c>
      <c r="N74" s="114">
        <v>41221.599999999999</v>
      </c>
      <c r="O74" s="114">
        <f t="shared" si="18"/>
        <v>100</v>
      </c>
      <c r="P74" s="114">
        <v>41221.599999999999</v>
      </c>
      <c r="Q74" s="83">
        <v>36161.263350000001</v>
      </c>
      <c r="R74" s="83">
        <f t="shared" si="19"/>
        <v>-5060.3366499999975</v>
      </c>
      <c r="S74" s="83"/>
      <c r="T74" s="114">
        <f t="shared" si="16"/>
        <v>36161.263350000001</v>
      </c>
      <c r="U74" s="114" t="e">
        <f t="shared" si="20"/>
        <v>#DIV/0!</v>
      </c>
      <c r="V74" s="114">
        <f t="shared" si="14"/>
        <v>87.724065417159949</v>
      </c>
      <c r="W74" s="114">
        <f t="shared" ref="W74:W105" si="23">Q74/N74*100</f>
        <v>87.724065417159949</v>
      </c>
      <c r="X74" s="90">
        <f t="shared" si="17"/>
        <v>87.724065417159949</v>
      </c>
    </row>
    <row r="75" spans="1:24" ht="78.75" hidden="1" x14ac:dyDescent="0.2">
      <c r="A75" s="10"/>
      <c r="B75" s="46" t="s">
        <v>72</v>
      </c>
      <c r="C75" s="83">
        <v>595164.80000000005</v>
      </c>
      <c r="D75" s="84"/>
      <c r="E75" s="83">
        <v>595164.80000000005</v>
      </c>
      <c r="F75" s="84"/>
      <c r="G75" s="83">
        <f t="shared" si="15"/>
        <v>595164.80000000005</v>
      </c>
      <c r="H75" s="84"/>
      <c r="I75" s="83">
        <v>595164.80000000005</v>
      </c>
      <c r="J75" s="91">
        <f t="shared" si="21"/>
        <v>0</v>
      </c>
      <c r="K75" s="83">
        <v>595164.80000000005</v>
      </c>
      <c r="L75" s="84"/>
      <c r="M75" s="83">
        <f t="shared" si="22"/>
        <v>0</v>
      </c>
      <c r="N75" s="114">
        <v>595164.80000000005</v>
      </c>
      <c r="O75" s="114">
        <f t="shared" si="18"/>
        <v>100</v>
      </c>
      <c r="P75" s="114">
        <v>595164.80000000005</v>
      </c>
      <c r="Q75" s="83">
        <v>595164.80000000005</v>
      </c>
      <c r="R75" s="83">
        <f t="shared" si="19"/>
        <v>0</v>
      </c>
      <c r="S75" s="83"/>
      <c r="T75" s="114">
        <f t="shared" si="16"/>
        <v>595164.80000000005</v>
      </c>
      <c r="U75" s="114" t="e">
        <f t="shared" si="20"/>
        <v>#DIV/0!</v>
      </c>
      <c r="V75" s="114">
        <f t="shared" si="14"/>
        <v>100</v>
      </c>
      <c r="W75" s="114">
        <f t="shared" si="23"/>
        <v>100</v>
      </c>
      <c r="X75" s="90">
        <f t="shared" si="17"/>
        <v>100</v>
      </c>
    </row>
    <row r="76" spans="1:24" ht="63" hidden="1" x14ac:dyDescent="0.2">
      <c r="A76" s="10"/>
      <c r="B76" s="46" t="s">
        <v>110</v>
      </c>
      <c r="C76" s="83">
        <v>60813.2</v>
      </c>
      <c r="D76" s="84"/>
      <c r="E76" s="83">
        <v>60813.2</v>
      </c>
      <c r="F76" s="84"/>
      <c r="G76" s="83">
        <f t="shared" si="15"/>
        <v>60813.2</v>
      </c>
      <c r="H76" s="84"/>
      <c r="I76" s="83">
        <v>60813.2</v>
      </c>
      <c r="J76" s="91">
        <f t="shared" si="21"/>
        <v>0</v>
      </c>
      <c r="K76" s="83">
        <v>60813.2</v>
      </c>
      <c r="L76" s="84"/>
      <c r="M76" s="83">
        <f t="shared" si="22"/>
        <v>0</v>
      </c>
      <c r="N76" s="114">
        <v>60813.2</v>
      </c>
      <c r="O76" s="114">
        <f t="shared" si="18"/>
        <v>100</v>
      </c>
      <c r="P76" s="114">
        <v>60813.2</v>
      </c>
      <c r="Q76" s="83">
        <v>36473.992709999999</v>
      </c>
      <c r="R76" s="83">
        <f t="shared" si="19"/>
        <v>-24339.207289999998</v>
      </c>
      <c r="S76" s="83"/>
      <c r="T76" s="114">
        <f t="shared" si="16"/>
        <v>36473.992709999999</v>
      </c>
      <c r="U76" s="114" t="e">
        <f t="shared" si="20"/>
        <v>#DIV/0!</v>
      </c>
      <c r="V76" s="114">
        <f t="shared" si="14"/>
        <v>59.97709824511783</v>
      </c>
      <c r="W76" s="114">
        <f t="shared" si="23"/>
        <v>59.97709824511783</v>
      </c>
      <c r="X76" s="90">
        <f t="shared" si="17"/>
        <v>59.97709824511783</v>
      </c>
    </row>
    <row r="77" spans="1:24" ht="31.5" hidden="1" x14ac:dyDescent="0.2">
      <c r="A77" s="10"/>
      <c r="B77" s="46" t="s">
        <v>125</v>
      </c>
      <c r="C77" s="83">
        <v>16425.900000000001</v>
      </c>
      <c r="D77" s="84"/>
      <c r="E77" s="83">
        <v>16425.900000000001</v>
      </c>
      <c r="F77" s="84"/>
      <c r="G77" s="83">
        <f t="shared" si="15"/>
        <v>16425.900000000001</v>
      </c>
      <c r="H77" s="84"/>
      <c r="I77" s="83">
        <v>16425.900000000001</v>
      </c>
      <c r="J77" s="91">
        <f t="shared" si="21"/>
        <v>0</v>
      </c>
      <c r="K77" s="83">
        <v>16425.900000000001</v>
      </c>
      <c r="L77" s="84"/>
      <c r="M77" s="83">
        <f t="shared" si="22"/>
        <v>0</v>
      </c>
      <c r="N77" s="114">
        <v>16425.900000000001</v>
      </c>
      <c r="O77" s="114">
        <f t="shared" si="18"/>
        <v>100</v>
      </c>
      <c r="P77" s="114">
        <v>16425.900000000001</v>
      </c>
      <c r="Q77" s="83">
        <v>16425.899380000003</v>
      </c>
      <c r="R77" s="83">
        <f t="shared" si="19"/>
        <v>-6.1999999888939783E-4</v>
      </c>
      <c r="S77" s="83"/>
      <c r="T77" s="114">
        <f t="shared" si="16"/>
        <v>16425.899380000003</v>
      </c>
      <c r="U77" s="114" t="e">
        <f t="shared" si="20"/>
        <v>#DIV/0!</v>
      </c>
      <c r="V77" s="114">
        <f t="shared" si="14"/>
        <v>99.999996225473197</v>
      </c>
      <c r="W77" s="114">
        <f t="shared" si="23"/>
        <v>99.999996225473197</v>
      </c>
      <c r="X77" s="90">
        <f t="shared" si="17"/>
        <v>99.999996225473197</v>
      </c>
    </row>
    <row r="78" spans="1:24" ht="141.75" hidden="1" x14ac:dyDescent="0.2">
      <c r="A78" s="10"/>
      <c r="B78" s="46" t="s">
        <v>126</v>
      </c>
      <c r="C78" s="83">
        <v>5983.8</v>
      </c>
      <c r="D78" s="84"/>
      <c r="E78" s="83">
        <v>5983.8</v>
      </c>
      <c r="F78" s="84"/>
      <c r="G78" s="83">
        <f t="shared" si="15"/>
        <v>5983.8</v>
      </c>
      <c r="H78" s="84"/>
      <c r="I78" s="83">
        <v>5983.8</v>
      </c>
      <c r="J78" s="91">
        <f t="shared" si="21"/>
        <v>0</v>
      </c>
      <c r="K78" s="83">
        <v>5983.8</v>
      </c>
      <c r="L78" s="84"/>
      <c r="M78" s="83">
        <f t="shared" si="22"/>
        <v>0</v>
      </c>
      <c r="N78" s="114">
        <v>5983.8</v>
      </c>
      <c r="O78" s="114">
        <f t="shared" si="18"/>
        <v>100</v>
      </c>
      <c r="P78" s="114">
        <v>5983.8</v>
      </c>
      <c r="Q78" s="83">
        <v>5983.8</v>
      </c>
      <c r="R78" s="83">
        <f t="shared" si="19"/>
        <v>0</v>
      </c>
      <c r="S78" s="83"/>
      <c r="T78" s="114">
        <f t="shared" si="16"/>
        <v>5983.8</v>
      </c>
      <c r="U78" s="114" t="e">
        <f t="shared" si="20"/>
        <v>#DIV/0!</v>
      </c>
      <c r="V78" s="114">
        <f t="shared" si="14"/>
        <v>100</v>
      </c>
      <c r="W78" s="114">
        <f t="shared" si="23"/>
        <v>100</v>
      </c>
      <c r="X78" s="90">
        <f t="shared" si="17"/>
        <v>100</v>
      </c>
    </row>
    <row r="79" spans="1:24" ht="94.5" hidden="1" x14ac:dyDescent="0.2">
      <c r="A79" s="10"/>
      <c r="B79" s="47" t="s">
        <v>129</v>
      </c>
      <c r="C79" s="83">
        <v>11340</v>
      </c>
      <c r="D79" s="84"/>
      <c r="E79" s="83">
        <v>11340</v>
      </c>
      <c r="F79" s="84"/>
      <c r="G79" s="83">
        <f t="shared" si="15"/>
        <v>11340</v>
      </c>
      <c r="H79" s="84"/>
      <c r="I79" s="83">
        <v>11340</v>
      </c>
      <c r="J79" s="91">
        <f t="shared" si="21"/>
        <v>0</v>
      </c>
      <c r="K79" s="83">
        <v>11340</v>
      </c>
      <c r="L79" s="84"/>
      <c r="M79" s="83">
        <f t="shared" si="22"/>
        <v>0</v>
      </c>
      <c r="N79" s="114">
        <v>11340</v>
      </c>
      <c r="O79" s="114">
        <f t="shared" si="18"/>
        <v>100</v>
      </c>
      <c r="P79" s="114">
        <v>11340</v>
      </c>
      <c r="Q79" s="83">
        <v>11340</v>
      </c>
      <c r="R79" s="83">
        <f t="shared" si="19"/>
        <v>0</v>
      </c>
      <c r="S79" s="83"/>
      <c r="T79" s="114">
        <f t="shared" si="16"/>
        <v>11340</v>
      </c>
      <c r="U79" s="114" t="e">
        <f t="shared" si="20"/>
        <v>#DIV/0!</v>
      </c>
      <c r="V79" s="114">
        <f t="shared" si="14"/>
        <v>100</v>
      </c>
      <c r="W79" s="114">
        <f t="shared" si="23"/>
        <v>100</v>
      </c>
      <c r="X79" s="90">
        <f t="shared" si="17"/>
        <v>100</v>
      </c>
    </row>
    <row r="80" spans="1:24" ht="47.25" hidden="1" x14ac:dyDescent="0.2">
      <c r="A80" s="10"/>
      <c r="B80" s="50" t="s">
        <v>247</v>
      </c>
      <c r="C80" s="83"/>
      <c r="D80" s="84"/>
      <c r="E80" s="83"/>
      <c r="F80" s="84"/>
      <c r="G80" s="83"/>
      <c r="H80" s="84">
        <f>I80-G80</f>
        <v>9967.7999999999993</v>
      </c>
      <c r="I80" s="83">
        <v>9967.7999999999993</v>
      </c>
      <c r="J80" s="91">
        <f t="shared" si="21"/>
        <v>0</v>
      </c>
      <c r="K80" s="83">
        <v>9967.7999999999993</v>
      </c>
      <c r="L80" s="84"/>
      <c r="M80" s="83">
        <f t="shared" si="22"/>
        <v>9967.7999999999993</v>
      </c>
      <c r="N80" s="114">
        <v>9967.7999999999993</v>
      </c>
      <c r="O80" s="114" t="e">
        <f t="shared" si="18"/>
        <v>#DIV/0!</v>
      </c>
      <c r="P80" s="114">
        <v>9967.7999999999993</v>
      </c>
      <c r="Q80" s="83">
        <v>9928.9106400000001</v>
      </c>
      <c r="R80" s="83">
        <f t="shared" si="19"/>
        <v>-38.889359999999215</v>
      </c>
      <c r="S80" s="83"/>
      <c r="T80" s="114">
        <f t="shared" si="16"/>
        <v>9928.9106400000001</v>
      </c>
      <c r="U80" s="114" t="e">
        <f t="shared" si="20"/>
        <v>#DIV/0!</v>
      </c>
      <c r="V80" s="114" t="e">
        <f t="shared" si="14"/>
        <v>#DIV/0!</v>
      </c>
      <c r="W80" s="114">
        <f t="shared" si="23"/>
        <v>99.60985011737796</v>
      </c>
      <c r="X80" s="90">
        <f t="shared" si="17"/>
        <v>99.60985011737796</v>
      </c>
    </row>
    <row r="81" spans="1:24" ht="31.5" hidden="1" x14ac:dyDescent="0.2">
      <c r="A81" s="10"/>
      <c r="B81" s="47" t="s">
        <v>229</v>
      </c>
      <c r="C81" s="83"/>
      <c r="D81" s="84">
        <f t="shared" ref="D81:D121" si="24">E81-C81</f>
        <v>114842</v>
      </c>
      <c r="E81" s="83">
        <v>114842</v>
      </c>
      <c r="F81" s="84"/>
      <c r="G81" s="83">
        <f>E81+F81</f>
        <v>114842</v>
      </c>
      <c r="H81" s="84"/>
      <c r="I81" s="83">
        <v>114842</v>
      </c>
      <c r="J81" s="91">
        <f t="shared" si="21"/>
        <v>0</v>
      </c>
      <c r="K81" s="83">
        <v>114842</v>
      </c>
      <c r="L81" s="84">
        <f t="shared" ref="L81:L137" si="25">N81-K81</f>
        <v>-32400</v>
      </c>
      <c r="M81" s="83">
        <f t="shared" si="22"/>
        <v>82442</v>
      </c>
      <c r="N81" s="114">
        <v>82442</v>
      </c>
      <c r="O81" s="114" t="e">
        <f t="shared" si="18"/>
        <v>#DIV/0!</v>
      </c>
      <c r="P81" s="114">
        <v>82442</v>
      </c>
      <c r="Q81" s="83">
        <v>82442</v>
      </c>
      <c r="R81" s="83">
        <f t="shared" si="19"/>
        <v>0</v>
      </c>
      <c r="S81" s="83"/>
      <c r="T81" s="114">
        <f t="shared" si="16"/>
        <v>82442</v>
      </c>
      <c r="U81" s="114" t="e">
        <f t="shared" si="20"/>
        <v>#DIV/0!</v>
      </c>
      <c r="V81" s="114" t="e">
        <f t="shared" si="14"/>
        <v>#DIV/0!</v>
      </c>
      <c r="W81" s="114">
        <f t="shared" si="23"/>
        <v>100</v>
      </c>
      <c r="X81" s="90">
        <f t="shared" si="17"/>
        <v>100</v>
      </c>
    </row>
    <row r="82" spans="1:24" ht="31.5" hidden="1" x14ac:dyDescent="0.2">
      <c r="A82" s="10"/>
      <c r="B82" s="47" t="s">
        <v>111</v>
      </c>
      <c r="C82" s="83">
        <v>29100</v>
      </c>
      <c r="D82" s="84"/>
      <c r="E82" s="83">
        <v>29100</v>
      </c>
      <c r="F82" s="84"/>
      <c r="G82" s="83">
        <f>E82+F82</f>
        <v>29100</v>
      </c>
      <c r="H82" s="84">
        <f>I82-G82</f>
        <v>-19788</v>
      </c>
      <c r="I82" s="83">
        <v>9312</v>
      </c>
      <c r="J82" s="91">
        <f t="shared" si="21"/>
        <v>0</v>
      </c>
      <c r="K82" s="83">
        <v>9312</v>
      </c>
      <c r="L82" s="84"/>
      <c r="M82" s="83">
        <f t="shared" si="22"/>
        <v>-19788</v>
      </c>
      <c r="N82" s="114">
        <v>9312</v>
      </c>
      <c r="O82" s="114">
        <f t="shared" si="18"/>
        <v>32</v>
      </c>
      <c r="P82" s="114">
        <v>9312</v>
      </c>
      <c r="Q82" s="83">
        <v>9312</v>
      </c>
      <c r="R82" s="83">
        <f t="shared" si="19"/>
        <v>0</v>
      </c>
      <c r="S82" s="83"/>
      <c r="T82" s="114">
        <f t="shared" si="16"/>
        <v>9312</v>
      </c>
      <c r="U82" s="114" t="e">
        <f t="shared" si="20"/>
        <v>#DIV/0!</v>
      </c>
      <c r="V82" s="114">
        <f t="shared" si="14"/>
        <v>32</v>
      </c>
      <c r="W82" s="114">
        <f t="shared" si="23"/>
        <v>100</v>
      </c>
      <c r="X82" s="90">
        <f t="shared" si="17"/>
        <v>100</v>
      </c>
    </row>
    <row r="83" spans="1:24" ht="63" hidden="1" x14ac:dyDescent="0.2">
      <c r="A83" s="10"/>
      <c r="B83" s="47" t="s">
        <v>112</v>
      </c>
      <c r="C83" s="83">
        <v>44385.8</v>
      </c>
      <c r="D83" s="84"/>
      <c r="E83" s="83">
        <v>44385.8</v>
      </c>
      <c r="F83" s="84"/>
      <c r="G83" s="83">
        <f>E83+F83</f>
        <v>44385.8</v>
      </c>
      <c r="H83" s="84">
        <f>I83-G83</f>
        <v>-26091.700000000004</v>
      </c>
      <c r="I83" s="83">
        <v>18294.099999999999</v>
      </c>
      <c r="J83" s="91">
        <f t="shared" si="21"/>
        <v>0</v>
      </c>
      <c r="K83" s="83">
        <v>18294.099999999999</v>
      </c>
      <c r="L83" s="84"/>
      <c r="M83" s="83">
        <f>D83+F83+H83+J83+L83</f>
        <v>-26091.700000000004</v>
      </c>
      <c r="N83" s="114">
        <v>18294.099999999999</v>
      </c>
      <c r="O83" s="114">
        <f t="shared" si="18"/>
        <v>41.216109656691998</v>
      </c>
      <c r="P83" s="114">
        <v>18294.099999999999</v>
      </c>
      <c r="Q83" s="83">
        <v>18294.099989999999</v>
      </c>
      <c r="R83" s="83">
        <f t="shared" si="19"/>
        <v>-9.9999997473787516E-6</v>
      </c>
      <c r="S83" s="83"/>
      <c r="T83" s="114">
        <f t="shared" si="16"/>
        <v>18294.099989999999</v>
      </c>
      <c r="U83" s="114" t="e">
        <f t="shared" si="20"/>
        <v>#DIV/0!</v>
      </c>
      <c r="V83" s="114">
        <f t="shared" si="14"/>
        <v>41.216109634162272</v>
      </c>
      <c r="W83" s="114">
        <f t="shared" si="23"/>
        <v>99.999999945337564</v>
      </c>
      <c r="X83" s="90">
        <f t="shared" si="17"/>
        <v>99.999999945337564</v>
      </c>
    </row>
    <row r="84" spans="1:24" ht="47.25" hidden="1" x14ac:dyDescent="0.3">
      <c r="A84" s="10"/>
      <c r="B84" s="46" t="s">
        <v>73</v>
      </c>
      <c r="C84" s="83">
        <v>4971.3999999999996</v>
      </c>
      <c r="D84" s="84"/>
      <c r="E84" s="83">
        <v>4971.3999999999996</v>
      </c>
      <c r="F84" s="84">
        <f>G84-E84</f>
        <v>-4971.3999999999996</v>
      </c>
      <c r="G84" s="83"/>
      <c r="H84" s="84"/>
      <c r="I84" s="83"/>
      <c r="J84" s="91">
        <f t="shared" si="21"/>
        <v>0</v>
      </c>
      <c r="K84" s="83"/>
      <c r="L84" s="84"/>
      <c r="M84" s="83">
        <f>D84+F84+H84+J84+L84</f>
        <v>-4971.3999999999996</v>
      </c>
      <c r="N84" s="114"/>
      <c r="O84" s="114">
        <f t="shared" si="18"/>
        <v>0</v>
      </c>
      <c r="P84" s="114"/>
      <c r="Q84" s="93"/>
      <c r="R84" s="83">
        <f t="shared" si="19"/>
        <v>0</v>
      </c>
      <c r="S84" s="93"/>
      <c r="T84" s="114">
        <f t="shared" si="16"/>
        <v>0</v>
      </c>
      <c r="U84" s="114" t="e">
        <f t="shared" si="20"/>
        <v>#DIV/0!</v>
      </c>
      <c r="V84" s="114">
        <f t="shared" si="14"/>
        <v>0</v>
      </c>
      <c r="W84" s="114" t="e">
        <f t="shared" si="23"/>
        <v>#DIV/0!</v>
      </c>
      <c r="X84" s="90" t="e">
        <f t="shared" si="17"/>
        <v>#DIV/0!</v>
      </c>
    </row>
    <row r="85" spans="1:24" ht="78.75" hidden="1" x14ac:dyDescent="0.2">
      <c r="A85" s="10"/>
      <c r="B85" s="46" t="s">
        <v>261</v>
      </c>
      <c r="C85" s="83"/>
      <c r="D85" s="84"/>
      <c r="E85" s="83"/>
      <c r="F85" s="84">
        <f>G85-E85</f>
        <v>4971.3999999999996</v>
      </c>
      <c r="G85" s="83">
        <v>4971.3999999999996</v>
      </c>
      <c r="H85" s="84"/>
      <c r="I85" s="83">
        <v>4971.3999999999996</v>
      </c>
      <c r="J85" s="91">
        <f t="shared" si="21"/>
        <v>0</v>
      </c>
      <c r="K85" s="83">
        <v>4971.3999999999996</v>
      </c>
      <c r="L85" s="84"/>
      <c r="M85" s="83">
        <f>D85+F85+H85+J85+L85</f>
        <v>4971.3999999999996</v>
      </c>
      <c r="N85" s="114">
        <v>4971.3999999999996</v>
      </c>
      <c r="O85" s="114" t="e">
        <f t="shared" si="18"/>
        <v>#DIV/0!</v>
      </c>
      <c r="P85" s="114">
        <v>4971.3999999999996</v>
      </c>
      <c r="Q85" s="83">
        <v>4971.3999999999996</v>
      </c>
      <c r="R85" s="83">
        <f t="shared" si="19"/>
        <v>0</v>
      </c>
      <c r="S85" s="83"/>
      <c r="T85" s="114">
        <f t="shared" si="16"/>
        <v>4971.3999999999996</v>
      </c>
      <c r="U85" s="114" t="e">
        <f t="shared" si="20"/>
        <v>#DIV/0!</v>
      </c>
      <c r="V85" s="114" t="e">
        <f t="shared" si="14"/>
        <v>#DIV/0!</v>
      </c>
      <c r="W85" s="114">
        <f t="shared" si="23"/>
        <v>100</v>
      </c>
      <c r="X85" s="90">
        <f t="shared" si="17"/>
        <v>100</v>
      </c>
    </row>
    <row r="86" spans="1:24" ht="47.25" hidden="1" x14ac:dyDescent="0.2">
      <c r="A86" s="10"/>
      <c r="B86" s="46" t="s">
        <v>242</v>
      </c>
      <c r="C86" s="83"/>
      <c r="D86" s="84"/>
      <c r="E86" s="83"/>
      <c r="F86" s="84">
        <v>1148738.8</v>
      </c>
      <c r="G86" s="83">
        <f>E86+F86</f>
        <v>1148738.8</v>
      </c>
      <c r="H86" s="84"/>
      <c r="I86" s="83">
        <v>1148738.8</v>
      </c>
      <c r="J86" s="91">
        <f t="shared" si="21"/>
        <v>0</v>
      </c>
      <c r="K86" s="83">
        <v>1148738.8</v>
      </c>
      <c r="L86" s="84"/>
      <c r="M86" s="83">
        <f t="shared" si="22"/>
        <v>1148738.8</v>
      </c>
      <c r="N86" s="114">
        <v>2633416.6</v>
      </c>
      <c r="O86" s="114" t="e">
        <f t="shared" si="18"/>
        <v>#DIV/0!</v>
      </c>
      <c r="P86" s="114">
        <v>2633416.6</v>
      </c>
      <c r="Q86" s="83">
        <v>2318622.5979200001</v>
      </c>
      <c r="R86" s="83">
        <f t="shared" si="19"/>
        <v>-314794.00208000001</v>
      </c>
      <c r="S86" s="83"/>
      <c r="T86" s="114">
        <f t="shared" si="16"/>
        <v>2318622.5979200001</v>
      </c>
      <c r="U86" s="114" t="e">
        <f t="shared" si="20"/>
        <v>#DIV/0!</v>
      </c>
      <c r="V86" s="114" t="e">
        <f t="shared" si="14"/>
        <v>#DIV/0!</v>
      </c>
      <c r="W86" s="114">
        <f t="shared" si="23"/>
        <v>88.046175372328108</v>
      </c>
      <c r="X86" s="90">
        <f t="shared" si="17"/>
        <v>88.046175372328108</v>
      </c>
    </row>
    <row r="87" spans="1:24" ht="78.75" hidden="1" x14ac:dyDescent="0.2">
      <c r="A87" s="10"/>
      <c r="B87" s="45" t="s">
        <v>248</v>
      </c>
      <c r="C87" s="83"/>
      <c r="D87" s="84"/>
      <c r="E87" s="83"/>
      <c r="F87" s="84"/>
      <c r="G87" s="83"/>
      <c r="H87" s="84">
        <f>I87-G87</f>
        <v>92756.9</v>
      </c>
      <c r="I87" s="83">
        <v>92756.9</v>
      </c>
      <c r="J87" s="91">
        <f t="shared" si="21"/>
        <v>0</v>
      </c>
      <c r="K87" s="83">
        <v>92756.9</v>
      </c>
      <c r="L87" s="84"/>
      <c r="M87" s="83">
        <f t="shared" si="22"/>
        <v>92756.9</v>
      </c>
      <c r="N87" s="114">
        <v>92756.9</v>
      </c>
      <c r="O87" s="114" t="e">
        <f t="shared" si="18"/>
        <v>#DIV/0!</v>
      </c>
      <c r="P87" s="114">
        <v>92756.9</v>
      </c>
      <c r="Q87" s="83">
        <v>90221.952540000013</v>
      </c>
      <c r="R87" s="83">
        <f t="shared" si="19"/>
        <v>-2534.9474599999812</v>
      </c>
      <c r="S87" s="83"/>
      <c r="T87" s="114">
        <f t="shared" si="16"/>
        <v>90221.952540000013</v>
      </c>
      <c r="U87" s="114" t="e">
        <f t="shared" si="20"/>
        <v>#DIV/0!</v>
      </c>
      <c r="V87" s="114" t="e">
        <f t="shared" si="14"/>
        <v>#DIV/0!</v>
      </c>
      <c r="W87" s="114">
        <f t="shared" si="23"/>
        <v>97.267106317697142</v>
      </c>
      <c r="X87" s="90">
        <f t="shared" si="17"/>
        <v>97.267106317697142</v>
      </c>
    </row>
    <row r="88" spans="1:24" ht="78.75" hidden="1" x14ac:dyDescent="0.2">
      <c r="A88" s="51"/>
      <c r="B88" s="47" t="s">
        <v>238</v>
      </c>
      <c r="C88" s="83"/>
      <c r="D88" s="84">
        <f>E88-C88</f>
        <v>9963</v>
      </c>
      <c r="E88" s="83">
        <v>9963</v>
      </c>
      <c r="F88" s="84"/>
      <c r="G88" s="83">
        <f t="shared" ref="G88:G105" si="26">E88+F88</f>
        <v>9963</v>
      </c>
      <c r="H88" s="84">
        <f>I88-G88</f>
        <v>-9963</v>
      </c>
      <c r="I88" s="83"/>
      <c r="J88" s="91">
        <f t="shared" si="21"/>
        <v>0</v>
      </c>
      <c r="K88" s="83"/>
      <c r="L88" s="84"/>
      <c r="M88" s="83">
        <f t="shared" si="22"/>
        <v>0</v>
      </c>
      <c r="N88" s="114"/>
      <c r="O88" s="114" t="e">
        <f t="shared" si="18"/>
        <v>#DIV/0!</v>
      </c>
      <c r="P88" s="114"/>
      <c r="Q88" s="83"/>
      <c r="R88" s="83">
        <f t="shared" si="19"/>
        <v>0</v>
      </c>
      <c r="S88" s="83"/>
      <c r="T88" s="114">
        <f t="shared" si="16"/>
        <v>0</v>
      </c>
      <c r="U88" s="114" t="e">
        <f t="shared" si="20"/>
        <v>#DIV/0!</v>
      </c>
      <c r="V88" s="114" t="e">
        <f t="shared" si="14"/>
        <v>#DIV/0!</v>
      </c>
      <c r="W88" s="114" t="e">
        <f t="shared" si="23"/>
        <v>#DIV/0!</v>
      </c>
      <c r="X88" s="90" t="e">
        <f t="shared" si="17"/>
        <v>#DIV/0!</v>
      </c>
    </row>
    <row r="89" spans="1:24" ht="78.75" hidden="1" x14ac:dyDescent="0.2">
      <c r="A89" s="10"/>
      <c r="B89" s="48" t="s">
        <v>113</v>
      </c>
      <c r="C89" s="83">
        <v>31898</v>
      </c>
      <c r="D89" s="84"/>
      <c r="E89" s="83">
        <v>31898</v>
      </c>
      <c r="F89" s="84"/>
      <c r="G89" s="83">
        <f t="shared" si="26"/>
        <v>31898</v>
      </c>
      <c r="H89" s="84"/>
      <c r="I89" s="83">
        <v>31898</v>
      </c>
      <c r="J89" s="91">
        <f t="shared" si="21"/>
        <v>0</v>
      </c>
      <c r="K89" s="83">
        <v>31898</v>
      </c>
      <c r="L89" s="84"/>
      <c r="M89" s="83">
        <f t="shared" si="22"/>
        <v>0</v>
      </c>
      <c r="N89" s="114">
        <v>31898</v>
      </c>
      <c r="O89" s="114">
        <f t="shared" si="18"/>
        <v>100</v>
      </c>
      <c r="P89" s="114">
        <v>31898</v>
      </c>
      <c r="Q89" s="83">
        <v>31898</v>
      </c>
      <c r="R89" s="83">
        <f t="shared" si="19"/>
        <v>0</v>
      </c>
      <c r="S89" s="83"/>
      <c r="T89" s="114">
        <f t="shared" si="16"/>
        <v>31898</v>
      </c>
      <c r="U89" s="114" t="e">
        <f t="shared" si="20"/>
        <v>#DIV/0!</v>
      </c>
      <c r="V89" s="114">
        <f t="shared" si="14"/>
        <v>100</v>
      </c>
      <c r="W89" s="114">
        <f t="shared" si="23"/>
        <v>100</v>
      </c>
      <c r="X89" s="90">
        <f t="shared" si="17"/>
        <v>100</v>
      </c>
    </row>
    <row r="90" spans="1:24" ht="63" hidden="1" x14ac:dyDescent="0.2">
      <c r="A90" s="10"/>
      <c r="B90" s="48" t="s">
        <v>127</v>
      </c>
      <c r="C90" s="83">
        <v>200867</v>
      </c>
      <c r="D90" s="84"/>
      <c r="E90" s="83">
        <v>200867</v>
      </c>
      <c r="F90" s="84"/>
      <c r="G90" s="83">
        <f t="shared" si="26"/>
        <v>200867</v>
      </c>
      <c r="H90" s="84"/>
      <c r="I90" s="83">
        <v>200867</v>
      </c>
      <c r="J90" s="91">
        <f t="shared" si="21"/>
        <v>0</v>
      </c>
      <c r="K90" s="83">
        <v>200867</v>
      </c>
      <c r="L90" s="84">
        <f t="shared" si="25"/>
        <v>-29308.799999999988</v>
      </c>
      <c r="M90" s="83">
        <f t="shared" si="22"/>
        <v>-29308.799999999988</v>
      </c>
      <c r="N90" s="114">
        <v>171558.2</v>
      </c>
      <c r="O90" s="114">
        <f t="shared" si="18"/>
        <v>85.408852623875504</v>
      </c>
      <c r="P90" s="114">
        <v>171558.2</v>
      </c>
      <c r="Q90" s="83">
        <v>168723.20000000001</v>
      </c>
      <c r="R90" s="83">
        <f t="shared" si="19"/>
        <v>-2835</v>
      </c>
      <c r="S90" s="83"/>
      <c r="T90" s="114">
        <f t="shared" si="16"/>
        <v>168723.20000000001</v>
      </c>
      <c r="U90" s="114" t="e">
        <f t="shared" si="20"/>
        <v>#DIV/0!</v>
      </c>
      <c r="V90" s="114">
        <f t="shared" si="14"/>
        <v>83.997470963373772</v>
      </c>
      <c r="W90" s="114">
        <f t="shared" si="23"/>
        <v>98.347499565745039</v>
      </c>
      <c r="X90" s="90">
        <f t="shared" si="17"/>
        <v>98.347499565745039</v>
      </c>
    </row>
    <row r="91" spans="1:24" ht="94.5" hidden="1" x14ac:dyDescent="0.2">
      <c r="A91" s="10"/>
      <c r="B91" s="52" t="s">
        <v>74</v>
      </c>
      <c r="C91" s="83">
        <v>8868.2999999999993</v>
      </c>
      <c r="D91" s="84"/>
      <c r="E91" s="83">
        <v>8868.2999999999993</v>
      </c>
      <c r="F91" s="84"/>
      <c r="G91" s="83">
        <f t="shared" si="26"/>
        <v>8868.2999999999993</v>
      </c>
      <c r="H91" s="84"/>
      <c r="I91" s="83">
        <v>8868.2999999999993</v>
      </c>
      <c r="J91" s="91">
        <f t="shared" si="21"/>
        <v>0</v>
      </c>
      <c r="K91" s="83">
        <v>8868.2999999999993</v>
      </c>
      <c r="L91" s="84"/>
      <c r="M91" s="83">
        <f t="shared" si="22"/>
        <v>0</v>
      </c>
      <c r="N91" s="114">
        <v>8868.2999999999993</v>
      </c>
      <c r="O91" s="114">
        <f t="shared" si="18"/>
        <v>100</v>
      </c>
      <c r="P91" s="114">
        <v>8868.2999999999993</v>
      </c>
      <c r="Q91" s="83">
        <v>8868.2999999999993</v>
      </c>
      <c r="R91" s="83">
        <f t="shared" si="19"/>
        <v>0</v>
      </c>
      <c r="S91" s="83"/>
      <c r="T91" s="114">
        <f t="shared" si="16"/>
        <v>8868.2999999999993</v>
      </c>
      <c r="U91" s="114" t="e">
        <f t="shared" si="20"/>
        <v>#DIV/0!</v>
      </c>
      <c r="V91" s="114">
        <f t="shared" si="14"/>
        <v>100</v>
      </c>
      <c r="W91" s="114">
        <f t="shared" si="23"/>
        <v>100</v>
      </c>
      <c r="X91" s="90">
        <f t="shared" si="17"/>
        <v>100</v>
      </c>
    </row>
    <row r="92" spans="1:24" ht="31.5" hidden="1" x14ac:dyDescent="0.2">
      <c r="A92" s="10"/>
      <c r="B92" s="48" t="s">
        <v>75</v>
      </c>
      <c r="C92" s="83">
        <v>28500</v>
      </c>
      <c r="D92" s="84"/>
      <c r="E92" s="83">
        <v>28500</v>
      </c>
      <c r="F92" s="84"/>
      <c r="G92" s="83">
        <f t="shared" si="26"/>
        <v>28500</v>
      </c>
      <c r="H92" s="84">
        <f>I92-G92</f>
        <v>-28500</v>
      </c>
      <c r="I92" s="83"/>
      <c r="J92" s="91">
        <f t="shared" si="21"/>
        <v>0</v>
      </c>
      <c r="K92" s="83"/>
      <c r="L92" s="84"/>
      <c r="M92" s="83">
        <f t="shared" si="22"/>
        <v>-28500</v>
      </c>
      <c r="N92" s="94"/>
      <c r="O92" s="83">
        <f t="shared" si="18"/>
        <v>0</v>
      </c>
      <c r="P92" s="114"/>
      <c r="Q92" s="83"/>
      <c r="R92" s="83">
        <f t="shared" si="19"/>
        <v>0</v>
      </c>
      <c r="S92" s="83"/>
      <c r="T92" s="94">
        <f t="shared" si="16"/>
        <v>0</v>
      </c>
      <c r="U92" s="83" t="e">
        <f t="shared" si="20"/>
        <v>#DIV/0!</v>
      </c>
      <c r="V92" s="83">
        <f t="shared" si="14"/>
        <v>0</v>
      </c>
      <c r="W92" s="83" t="e">
        <f t="shared" si="23"/>
        <v>#DIV/0!</v>
      </c>
      <c r="X92" s="90" t="e">
        <f t="shared" si="17"/>
        <v>#DIV/0!</v>
      </c>
    </row>
    <row r="93" spans="1:24" ht="94.5" hidden="1" x14ac:dyDescent="0.2">
      <c r="A93" s="10"/>
      <c r="B93" s="48" t="s">
        <v>114</v>
      </c>
      <c r="C93" s="83">
        <v>27714.6</v>
      </c>
      <c r="D93" s="84"/>
      <c r="E93" s="83">
        <v>27714.6</v>
      </c>
      <c r="F93" s="84"/>
      <c r="G93" s="83">
        <f t="shared" si="26"/>
        <v>27714.6</v>
      </c>
      <c r="H93" s="84">
        <f>I93-G93</f>
        <v>-20316.699999999997</v>
      </c>
      <c r="I93" s="83">
        <v>7397.9</v>
      </c>
      <c r="J93" s="91">
        <f t="shared" si="21"/>
        <v>0</v>
      </c>
      <c r="K93" s="83">
        <v>7397.9</v>
      </c>
      <c r="L93" s="84"/>
      <c r="M93" s="83">
        <f t="shared" si="22"/>
        <v>-20316.699999999997</v>
      </c>
      <c r="N93" s="114">
        <v>7397.9</v>
      </c>
      <c r="O93" s="114">
        <f t="shared" si="18"/>
        <v>26.693150902412448</v>
      </c>
      <c r="P93" s="114">
        <v>7397.9</v>
      </c>
      <c r="Q93" s="83">
        <v>7397.8999699999995</v>
      </c>
      <c r="R93" s="83">
        <f t="shared" si="19"/>
        <v>-3.0000000151630957E-5</v>
      </c>
      <c r="S93" s="83"/>
      <c r="T93" s="114">
        <f t="shared" si="16"/>
        <v>7397.8999699999995</v>
      </c>
      <c r="U93" s="114" t="e">
        <f t="shared" si="20"/>
        <v>#DIV/0!</v>
      </c>
      <c r="V93" s="114">
        <f t="shared" si="14"/>
        <v>26.693150794166254</v>
      </c>
      <c r="W93" s="114">
        <f t="shared" si="23"/>
        <v>99.999999594479519</v>
      </c>
      <c r="X93" s="90">
        <f t="shared" si="17"/>
        <v>99.999999594479519</v>
      </c>
    </row>
    <row r="94" spans="1:24" ht="63" hidden="1" x14ac:dyDescent="0.2">
      <c r="A94" s="49"/>
      <c r="B94" s="48" t="s">
        <v>49</v>
      </c>
      <c r="C94" s="83">
        <v>8321.4</v>
      </c>
      <c r="D94" s="84"/>
      <c r="E94" s="83">
        <v>8321.4</v>
      </c>
      <c r="F94" s="84"/>
      <c r="G94" s="83">
        <f t="shared" si="26"/>
        <v>8321.4</v>
      </c>
      <c r="H94" s="84"/>
      <c r="I94" s="83">
        <v>8321.4</v>
      </c>
      <c r="J94" s="91">
        <f t="shared" si="21"/>
        <v>0</v>
      </c>
      <c r="K94" s="83">
        <v>8321.4</v>
      </c>
      <c r="L94" s="84"/>
      <c r="M94" s="83">
        <f t="shared" si="22"/>
        <v>0</v>
      </c>
      <c r="N94" s="114">
        <v>8321.4</v>
      </c>
      <c r="O94" s="114">
        <f t="shared" si="18"/>
        <v>100</v>
      </c>
      <c r="P94" s="114">
        <v>8321.4</v>
      </c>
      <c r="Q94" s="83">
        <v>8321.4</v>
      </c>
      <c r="R94" s="83">
        <f t="shared" si="19"/>
        <v>0</v>
      </c>
      <c r="S94" s="83"/>
      <c r="T94" s="114">
        <f t="shared" si="16"/>
        <v>8321.4</v>
      </c>
      <c r="U94" s="114" t="e">
        <f t="shared" si="20"/>
        <v>#DIV/0!</v>
      </c>
      <c r="V94" s="114">
        <f t="shared" si="14"/>
        <v>100</v>
      </c>
      <c r="W94" s="114">
        <f t="shared" si="23"/>
        <v>100</v>
      </c>
      <c r="X94" s="90">
        <f t="shared" si="17"/>
        <v>100</v>
      </c>
    </row>
    <row r="95" spans="1:24" ht="78.75" hidden="1" x14ac:dyDescent="0.2">
      <c r="A95" s="49"/>
      <c r="B95" s="46" t="s">
        <v>54</v>
      </c>
      <c r="C95" s="83">
        <v>8422</v>
      </c>
      <c r="D95" s="84"/>
      <c r="E95" s="83">
        <v>8422</v>
      </c>
      <c r="F95" s="84"/>
      <c r="G95" s="83">
        <f t="shared" si="26"/>
        <v>8422</v>
      </c>
      <c r="H95" s="84"/>
      <c r="I95" s="83">
        <v>8422</v>
      </c>
      <c r="J95" s="91">
        <f t="shared" si="21"/>
        <v>0</v>
      </c>
      <c r="K95" s="83">
        <v>8422</v>
      </c>
      <c r="L95" s="84"/>
      <c r="M95" s="83">
        <f t="shared" si="22"/>
        <v>0</v>
      </c>
      <c r="N95" s="114">
        <v>8422</v>
      </c>
      <c r="O95" s="114">
        <f t="shared" si="18"/>
        <v>100</v>
      </c>
      <c r="P95" s="114">
        <v>8422</v>
      </c>
      <c r="Q95" s="83">
        <v>8232.7156900000009</v>
      </c>
      <c r="R95" s="83">
        <f t="shared" si="19"/>
        <v>-189.2843099999991</v>
      </c>
      <c r="S95" s="83"/>
      <c r="T95" s="114">
        <f t="shared" si="16"/>
        <v>8232.7156900000009</v>
      </c>
      <c r="U95" s="114" t="e">
        <f t="shared" si="20"/>
        <v>#DIV/0!</v>
      </c>
      <c r="V95" s="114">
        <f t="shared" si="14"/>
        <v>97.752501662312994</v>
      </c>
      <c r="W95" s="114">
        <f t="shared" si="23"/>
        <v>97.752501662312994</v>
      </c>
      <c r="X95" s="90">
        <f t="shared" si="17"/>
        <v>97.752501662312994</v>
      </c>
    </row>
    <row r="96" spans="1:24" ht="63" hidden="1" x14ac:dyDescent="0.2">
      <c r="A96" s="10"/>
      <c r="B96" s="46" t="s">
        <v>52</v>
      </c>
      <c r="C96" s="83">
        <v>29280.7</v>
      </c>
      <c r="D96" s="84"/>
      <c r="E96" s="83">
        <v>29280.7</v>
      </c>
      <c r="F96" s="84"/>
      <c r="G96" s="83">
        <f t="shared" si="26"/>
        <v>29280.7</v>
      </c>
      <c r="H96" s="84"/>
      <c r="I96" s="83">
        <v>29280.7</v>
      </c>
      <c r="J96" s="91">
        <f t="shared" si="21"/>
        <v>0</v>
      </c>
      <c r="K96" s="83">
        <v>29280.7</v>
      </c>
      <c r="L96" s="84">
        <f t="shared" si="25"/>
        <v>-6491</v>
      </c>
      <c r="M96" s="83">
        <f t="shared" si="22"/>
        <v>-6491</v>
      </c>
      <c r="N96" s="114">
        <v>22789.7</v>
      </c>
      <c r="O96" s="114">
        <f t="shared" si="18"/>
        <v>77.831814130126673</v>
      </c>
      <c r="P96" s="114">
        <v>22789.7</v>
      </c>
      <c r="Q96" s="83">
        <v>22789.654480000001</v>
      </c>
      <c r="R96" s="83">
        <f t="shared" si="19"/>
        <v>-4.551999999966938E-2</v>
      </c>
      <c r="S96" s="83"/>
      <c r="T96" s="114">
        <f t="shared" si="16"/>
        <v>22789.654480000001</v>
      </c>
      <c r="U96" s="114" t="e">
        <f t="shared" si="20"/>
        <v>#DIV/0!</v>
      </c>
      <c r="V96" s="114">
        <f t="shared" si="14"/>
        <v>77.831658669362412</v>
      </c>
      <c r="W96" s="114">
        <f t="shared" si="23"/>
        <v>99.999800260644065</v>
      </c>
      <c r="X96" s="90">
        <f t="shared" si="17"/>
        <v>99.999800260644065</v>
      </c>
    </row>
    <row r="97" spans="1:24" ht="47.25" hidden="1" x14ac:dyDescent="0.2">
      <c r="A97" s="10"/>
      <c r="B97" s="46" t="s">
        <v>99</v>
      </c>
      <c r="C97" s="83">
        <v>117063.7</v>
      </c>
      <c r="D97" s="84"/>
      <c r="E97" s="83">
        <v>117063.7</v>
      </c>
      <c r="F97" s="84"/>
      <c r="G97" s="83">
        <f t="shared" si="26"/>
        <v>117063.7</v>
      </c>
      <c r="H97" s="84"/>
      <c r="I97" s="83">
        <v>117063.7</v>
      </c>
      <c r="J97" s="91">
        <f t="shared" si="21"/>
        <v>0</v>
      </c>
      <c r="K97" s="83">
        <v>117063.7</v>
      </c>
      <c r="L97" s="84"/>
      <c r="M97" s="83">
        <f t="shared" si="22"/>
        <v>0</v>
      </c>
      <c r="N97" s="114">
        <v>117063.7</v>
      </c>
      <c r="O97" s="114">
        <f t="shared" si="18"/>
        <v>100</v>
      </c>
      <c r="P97" s="114">
        <v>117063.7</v>
      </c>
      <c r="Q97" s="83">
        <v>117063.57003</v>
      </c>
      <c r="R97" s="83">
        <f t="shared" si="19"/>
        <v>-0.12996999999450054</v>
      </c>
      <c r="S97" s="83"/>
      <c r="T97" s="114">
        <f t="shared" si="16"/>
        <v>117063.57003</v>
      </c>
      <c r="U97" s="114" t="e">
        <f t="shared" si="20"/>
        <v>#DIV/0!</v>
      </c>
      <c r="V97" s="114">
        <f t="shared" si="14"/>
        <v>99.999888974976884</v>
      </c>
      <c r="W97" s="114">
        <f t="shared" si="23"/>
        <v>99.999888974976884</v>
      </c>
      <c r="X97" s="90">
        <f t="shared" si="17"/>
        <v>99.999888974976884</v>
      </c>
    </row>
    <row r="98" spans="1:24" ht="63" hidden="1" x14ac:dyDescent="0.2">
      <c r="A98" s="10"/>
      <c r="B98" s="46" t="s">
        <v>76</v>
      </c>
      <c r="C98" s="83">
        <v>101696.9</v>
      </c>
      <c r="D98" s="84"/>
      <c r="E98" s="83">
        <v>101696.9</v>
      </c>
      <c r="F98" s="84"/>
      <c r="G98" s="83">
        <f t="shared" si="26"/>
        <v>101696.9</v>
      </c>
      <c r="H98" s="84"/>
      <c r="I98" s="83">
        <v>101696.9</v>
      </c>
      <c r="J98" s="91">
        <f t="shared" si="21"/>
        <v>0</v>
      </c>
      <c r="K98" s="83">
        <v>101696.9</v>
      </c>
      <c r="L98" s="84"/>
      <c r="M98" s="83">
        <f t="shared" si="22"/>
        <v>0</v>
      </c>
      <c r="N98" s="114">
        <v>101696.9</v>
      </c>
      <c r="O98" s="114">
        <f t="shared" si="18"/>
        <v>100</v>
      </c>
      <c r="P98" s="114">
        <v>101696.9</v>
      </c>
      <c r="Q98" s="83">
        <v>99940.342080000002</v>
      </c>
      <c r="R98" s="83">
        <f t="shared" si="19"/>
        <v>-1756.557919999992</v>
      </c>
      <c r="S98" s="83"/>
      <c r="T98" s="114">
        <f t="shared" si="16"/>
        <v>99940.342080000002</v>
      </c>
      <c r="U98" s="114" t="e">
        <f t="shared" si="20"/>
        <v>#DIV/0!</v>
      </c>
      <c r="V98" s="114">
        <f t="shared" si="14"/>
        <v>98.272751755461584</v>
      </c>
      <c r="W98" s="114">
        <f t="shared" si="23"/>
        <v>98.272751755461584</v>
      </c>
      <c r="X98" s="90">
        <f t="shared" si="17"/>
        <v>98.272751755461584</v>
      </c>
    </row>
    <row r="99" spans="1:24" ht="47.25" hidden="1" x14ac:dyDescent="0.2">
      <c r="A99" s="10"/>
      <c r="B99" s="46" t="s">
        <v>55</v>
      </c>
      <c r="C99" s="83">
        <v>31024.3</v>
      </c>
      <c r="D99" s="84"/>
      <c r="E99" s="83">
        <v>31024.3</v>
      </c>
      <c r="F99" s="84"/>
      <c r="G99" s="83">
        <f t="shared" si="26"/>
        <v>31024.3</v>
      </c>
      <c r="H99" s="84"/>
      <c r="I99" s="83">
        <v>31024.3</v>
      </c>
      <c r="J99" s="91">
        <f t="shared" si="21"/>
        <v>0</v>
      </c>
      <c r="K99" s="83">
        <v>31024.3</v>
      </c>
      <c r="L99" s="84"/>
      <c r="M99" s="83">
        <f t="shared" si="22"/>
        <v>0</v>
      </c>
      <c r="N99" s="114">
        <v>31024.3</v>
      </c>
      <c r="O99" s="114">
        <f t="shared" si="18"/>
        <v>100</v>
      </c>
      <c r="P99" s="114">
        <v>31024.3</v>
      </c>
      <c r="Q99" s="83">
        <v>30906.63927</v>
      </c>
      <c r="R99" s="83">
        <f t="shared" si="19"/>
        <v>-117.6607299999996</v>
      </c>
      <c r="S99" s="83"/>
      <c r="T99" s="114">
        <f t="shared" si="16"/>
        <v>30906.63927</v>
      </c>
      <c r="U99" s="114" t="e">
        <f t="shared" si="20"/>
        <v>#DIV/0!</v>
      </c>
      <c r="V99" s="114">
        <f t="shared" si="14"/>
        <v>99.620746543838223</v>
      </c>
      <c r="W99" s="114">
        <f t="shared" si="23"/>
        <v>99.620746543838223</v>
      </c>
      <c r="X99" s="90">
        <f t="shared" si="17"/>
        <v>99.620746543838223</v>
      </c>
    </row>
    <row r="100" spans="1:24" ht="63" hidden="1" x14ac:dyDescent="0.2">
      <c r="A100" s="10"/>
      <c r="B100" s="47" t="s">
        <v>77</v>
      </c>
      <c r="C100" s="83">
        <v>357398.6</v>
      </c>
      <c r="D100" s="84"/>
      <c r="E100" s="83">
        <v>357398.6</v>
      </c>
      <c r="F100" s="84"/>
      <c r="G100" s="83">
        <f t="shared" si="26"/>
        <v>357398.6</v>
      </c>
      <c r="H100" s="84"/>
      <c r="I100" s="83">
        <v>357398.6</v>
      </c>
      <c r="J100" s="91">
        <f t="shared" si="21"/>
        <v>0</v>
      </c>
      <c r="K100" s="83">
        <v>357398.6</v>
      </c>
      <c r="L100" s="84"/>
      <c r="M100" s="83">
        <f t="shared" si="22"/>
        <v>0</v>
      </c>
      <c r="N100" s="114">
        <v>357398.6</v>
      </c>
      <c r="O100" s="114">
        <f t="shared" si="18"/>
        <v>100</v>
      </c>
      <c r="P100" s="114">
        <v>357398.6</v>
      </c>
      <c r="Q100" s="83">
        <v>357122.46244999999</v>
      </c>
      <c r="R100" s="83">
        <f t="shared" si="19"/>
        <v>-276.13754999998491</v>
      </c>
      <c r="S100" s="83"/>
      <c r="T100" s="114">
        <f t="shared" si="16"/>
        <v>357122.46244999999</v>
      </c>
      <c r="U100" s="114" t="e">
        <f t="shared" si="20"/>
        <v>#DIV/0!</v>
      </c>
      <c r="V100" s="114">
        <f t="shared" si="14"/>
        <v>99.922736812623228</v>
      </c>
      <c r="W100" s="114">
        <f t="shared" si="23"/>
        <v>99.922736812623228</v>
      </c>
      <c r="X100" s="90">
        <f t="shared" si="17"/>
        <v>99.922736812623228</v>
      </c>
    </row>
    <row r="101" spans="1:24" ht="63" hidden="1" x14ac:dyDescent="0.2">
      <c r="A101" s="10"/>
      <c r="B101" s="47" t="s">
        <v>78</v>
      </c>
      <c r="C101" s="83">
        <v>585344.4</v>
      </c>
      <c r="D101" s="84"/>
      <c r="E101" s="83">
        <v>585344.4</v>
      </c>
      <c r="F101" s="84"/>
      <c r="G101" s="83">
        <f t="shared" si="26"/>
        <v>585344.4</v>
      </c>
      <c r="H101" s="84"/>
      <c r="I101" s="83">
        <v>585344.4</v>
      </c>
      <c r="J101" s="91">
        <f t="shared" si="21"/>
        <v>0</v>
      </c>
      <c r="K101" s="83">
        <v>585344.4</v>
      </c>
      <c r="L101" s="84"/>
      <c r="M101" s="83">
        <f t="shared" si="22"/>
        <v>0</v>
      </c>
      <c r="N101" s="114">
        <v>585344.4</v>
      </c>
      <c r="O101" s="114">
        <f t="shared" si="18"/>
        <v>100</v>
      </c>
      <c r="P101" s="114">
        <v>639249.85353999992</v>
      </c>
      <c r="Q101" s="83">
        <v>639249.85353999992</v>
      </c>
      <c r="R101" s="83">
        <f t="shared" si="19"/>
        <v>0</v>
      </c>
      <c r="S101" s="83"/>
      <c r="T101" s="114">
        <f t="shared" si="16"/>
        <v>639249.85353999992</v>
      </c>
      <c r="U101" s="114" t="e">
        <f t="shared" si="20"/>
        <v>#DIV/0!</v>
      </c>
      <c r="V101" s="114">
        <f t="shared" si="14"/>
        <v>109.20918582974397</v>
      </c>
      <c r="W101" s="114">
        <f t="shared" si="23"/>
        <v>109.20918582974397</v>
      </c>
      <c r="X101" s="90">
        <f t="shared" si="17"/>
        <v>100</v>
      </c>
    </row>
    <row r="102" spans="1:24" ht="47.25" hidden="1" x14ac:dyDescent="0.2">
      <c r="A102" s="10"/>
      <c r="B102" s="47" t="s">
        <v>115</v>
      </c>
      <c r="C102" s="83">
        <v>11620.5</v>
      </c>
      <c r="D102" s="84"/>
      <c r="E102" s="83">
        <v>11620.5</v>
      </c>
      <c r="F102" s="84"/>
      <c r="G102" s="83">
        <f t="shared" si="26"/>
        <v>11620.5</v>
      </c>
      <c r="H102" s="84"/>
      <c r="I102" s="83">
        <v>11620.5</v>
      </c>
      <c r="J102" s="91">
        <f t="shared" si="21"/>
        <v>0</v>
      </c>
      <c r="K102" s="83">
        <v>11620.5</v>
      </c>
      <c r="L102" s="84"/>
      <c r="M102" s="83">
        <f t="shared" si="22"/>
        <v>0</v>
      </c>
      <c r="N102" s="114">
        <v>11620.5</v>
      </c>
      <c r="O102" s="114">
        <f t="shared" si="18"/>
        <v>100</v>
      </c>
      <c r="P102" s="114">
        <v>11620.5</v>
      </c>
      <c r="Q102" s="83">
        <v>11610.539369999999</v>
      </c>
      <c r="R102" s="83">
        <f t="shared" si="19"/>
        <v>-9.9606300000014016</v>
      </c>
      <c r="S102" s="83"/>
      <c r="T102" s="114">
        <f t="shared" si="16"/>
        <v>11610.539369999999</v>
      </c>
      <c r="U102" s="114" t="e">
        <f t="shared" si="20"/>
        <v>#DIV/0!</v>
      </c>
      <c r="V102" s="114">
        <f t="shared" si="14"/>
        <v>99.914283980895817</v>
      </c>
      <c r="W102" s="114">
        <f t="shared" si="23"/>
        <v>99.914283980895817</v>
      </c>
      <c r="X102" s="90">
        <f t="shared" si="17"/>
        <v>99.914283980895817</v>
      </c>
    </row>
    <row r="103" spans="1:24" ht="63" hidden="1" x14ac:dyDescent="0.2">
      <c r="A103" s="49"/>
      <c r="B103" s="48" t="s">
        <v>56</v>
      </c>
      <c r="C103" s="83">
        <v>5909</v>
      </c>
      <c r="D103" s="84"/>
      <c r="E103" s="83">
        <v>5909</v>
      </c>
      <c r="F103" s="84"/>
      <c r="G103" s="83">
        <f t="shared" si="26"/>
        <v>5909</v>
      </c>
      <c r="H103" s="84"/>
      <c r="I103" s="83">
        <v>5909</v>
      </c>
      <c r="J103" s="91">
        <f t="shared" si="21"/>
        <v>0</v>
      </c>
      <c r="K103" s="83">
        <v>5909</v>
      </c>
      <c r="L103" s="84"/>
      <c r="M103" s="83">
        <f t="shared" si="22"/>
        <v>0</v>
      </c>
      <c r="N103" s="114">
        <v>5909</v>
      </c>
      <c r="O103" s="114">
        <f t="shared" si="18"/>
        <v>100</v>
      </c>
      <c r="P103" s="114">
        <v>5909</v>
      </c>
      <c r="Q103" s="83">
        <v>5909</v>
      </c>
      <c r="R103" s="83">
        <f t="shared" si="19"/>
        <v>0</v>
      </c>
      <c r="S103" s="83"/>
      <c r="T103" s="114">
        <f t="shared" si="16"/>
        <v>5909</v>
      </c>
      <c r="U103" s="114" t="e">
        <f t="shared" si="20"/>
        <v>#DIV/0!</v>
      </c>
      <c r="V103" s="114">
        <f t="shared" si="14"/>
        <v>100</v>
      </c>
      <c r="W103" s="114">
        <f t="shared" si="23"/>
        <v>100</v>
      </c>
      <c r="X103" s="90">
        <f t="shared" si="17"/>
        <v>100</v>
      </c>
    </row>
    <row r="104" spans="1:24" ht="47.25" hidden="1" x14ac:dyDescent="0.2">
      <c r="A104" s="49"/>
      <c r="B104" s="53" t="s">
        <v>50</v>
      </c>
      <c r="C104" s="83">
        <v>6700</v>
      </c>
      <c r="D104" s="84"/>
      <c r="E104" s="83">
        <v>6700</v>
      </c>
      <c r="F104" s="84"/>
      <c r="G104" s="83">
        <f t="shared" si="26"/>
        <v>6700</v>
      </c>
      <c r="H104" s="84"/>
      <c r="I104" s="83">
        <v>6700</v>
      </c>
      <c r="J104" s="91">
        <f t="shared" si="21"/>
        <v>0</v>
      </c>
      <c r="K104" s="83">
        <v>6700</v>
      </c>
      <c r="L104" s="84"/>
      <c r="M104" s="83">
        <f t="shared" si="22"/>
        <v>0</v>
      </c>
      <c r="N104" s="114">
        <v>6700</v>
      </c>
      <c r="O104" s="114">
        <f t="shared" si="18"/>
        <v>100</v>
      </c>
      <c r="P104" s="114">
        <v>6700</v>
      </c>
      <c r="Q104" s="83">
        <v>6697.0559899999998</v>
      </c>
      <c r="R104" s="83">
        <f t="shared" si="19"/>
        <v>-2.9440100000001621</v>
      </c>
      <c r="S104" s="83"/>
      <c r="T104" s="114">
        <f t="shared" si="16"/>
        <v>6697.0559899999998</v>
      </c>
      <c r="U104" s="114" t="e">
        <f t="shared" si="20"/>
        <v>#DIV/0!</v>
      </c>
      <c r="V104" s="114">
        <f t="shared" si="14"/>
        <v>99.956059552238813</v>
      </c>
      <c r="W104" s="114">
        <f t="shared" si="23"/>
        <v>99.956059552238813</v>
      </c>
      <c r="X104" s="90">
        <f t="shared" si="17"/>
        <v>99.956059552238813</v>
      </c>
    </row>
    <row r="105" spans="1:24" ht="31.5" hidden="1" x14ac:dyDescent="0.2">
      <c r="A105" s="49"/>
      <c r="B105" s="48" t="s">
        <v>79</v>
      </c>
      <c r="C105" s="83">
        <v>126916.5</v>
      </c>
      <c r="D105" s="84"/>
      <c r="E105" s="83">
        <v>126916.5</v>
      </c>
      <c r="F105" s="84"/>
      <c r="G105" s="83">
        <f t="shared" si="26"/>
        <v>126916.5</v>
      </c>
      <c r="H105" s="84">
        <f>I105-G105</f>
        <v>-257.89999999999418</v>
      </c>
      <c r="I105" s="83">
        <v>126658.6</v>
      </c>
      <c r="J105" s="91">
        <f t="shared" si="21"/>
        <v>0</v>
      </c>
      <c r="K105" s="83">
        <v>126658.6</v>
      </c>
      <c r="L105" s="84"/>
      <c r="M105" s="83">
        <f t="shared" si="22"/>
        <v>-257.89999999999418</v>
      </c>
      <c r="N105" s="114">
        <v>126658.6</v>
      </c>
      <c r="O105" s="114">
        <f t="shared" si="18"/>
        <v>99.796795530919937</v>
      </c>
      <c r="P105" s="114">
        <v>126658.6</v>
      </c>
      <c r="Q105" s="83">
        <v>126658.57548</v>
      </c>
      <c r="R105" s="83">
        <f t="shared" si="19"/>
        <v>-2.4520000006305054E-2</v>
      </c>
      <c r="S105" s="83"/>
      <c r="T105" s="114">
        <f t="shared" si="16"/>
        <v>126658.57548</v>
      </c>
      <c r="U105" s="114" t="e">
        <f t="shared" si="20"/>
        <v>#DIV/0!</v>
      </c>
      <c r="V105" s="114">
        <f t="shared" si="14"/>
        <v>99.796776211130947</v>
      </c>
      <c r="W105" s="114">
        <f t="shared" si="23"/>
        <v>99.999980640872394</v>
      </c>
      <c r="X105" s="90">
        <f t="shared" si="17"/>
        <v>99.999980640872394</v>
      </c>
    </row>
    <row r="106" spans="1:24" ht="47.25" hidden="1" x14ac:dyDescent="0.2">
      <c r="A106" s="49"/>
      <c r="B106" s="68" t="s">
        <v>272</v>
      </c>
      <c r="C106" s="83"/>
      <c r="D106" s="84"/>
      <c r="E106" s="83"/>
      <c r="F106" s="84"/>
      <c r="G106" s="83"/>
      <c r="H106" s="84"/>
      <c r="I106" s="83"/>
      <c r="J106" s="91"/>
      <c r="K106" s="83"/>
      <c r="L106" s="84"/>
      <c r="M106" s="83"/>
      <c r="N106" s="114">
        <v>133743.29999999999</v>
      </c>
      <c r="O106" s="114" t="e">
        <f t="shared" si="18"/>
        <v>#DIV/0!</v>
      </c>
      <c r="P106" s="114">
        <v>133743.29999999999</v>
      </c>
      <c r="Q106" s="83">
        <v>133743.29999999999</v>
      </c>
      <c r="R106" s="83">
        <f t="shared" si="19"/>
        <v>0</v>
      </c>
      <c r="S106" s="83"/>
      <c r="T106" s="114">
        <f t="shared" si="16"/>
        <v>133743.29999999999</v>
      </c>
      <c r="U106" s="114" t="e">
        <f t="shared" si="20"/>
        <v>#DIV/0!</v>
      </c>
      <c r="V106" s="114" t="e">
        <f t="shared" si="14"/>
        <v>#DIV/0!</v>
      </c>
      <c r="W106" s="114">
        <f t="shared" ref="W106:W137" si="27">Q106/N106*100</f>
        <v>100</v>
      </c>
      <c r="X106" s="90">
        <f t="shared" si="17"/>
        <v>100</v>
      </c>
    </row>
    <row r="107" spans="1:24" ht="47.25" hidden="1" x14ac:dyDescent="0.2">
      <c r="A107" s="10"/>
      <c r="B107" s="12" t="s">
        <v>80</v>
      </c>
      <c r="C107" s="83">
        <v>178876</v>
      </c>
      <c r="D107" s="84"/>
      <c r="E107" s="83">
        <v>178876</v>
      </c>
      <c r="F107" s="84">
        <f>G107-E107</f>
        <v>157285.70000000001</v>
      </c>
      <c r="G107" s="83">
        <v>336161.7</v>
      </c>
      <c r="H107" s="84"/>
      <c r="I107" s="83">
        <v>336161.7</v>
      </c>
      <c r="J107" s="91">
        <f t="shared" si="21"/>
        <v>0</v>
      </c>
      <c r="K107" s="83">
        <v>336161.7</v>
      </c>
      <c r="L107" s="84"/>
      <c r="M107" s="83">
        <f t="shared" si="22"/>
        <v>157285.70000000001</v>
      </c>
      <c r="N107" s="114">
        <v>336161.7</v>
      </c>
      <c r="O107" s="114">
        <f t="shared" si="18"/>
        <v>187.93001856034348</v>
      </c>
      <c r="P107" s="114">
        <v>336161.7</v>
      </c>
      <c r="Q107" s="83">
        <v>336161.7</v>
      </c>
      <c r="R107" s="83">
        <f t="shared" si="19"/>
        <v>0</v>
      </c>
      <c r="S107" s="83"/>
      <c r="T107" s="114">
        <f t="shared" si="16"/>
        <v>336161.7</v>
      </c>
      <c r="U107" s="114" t="e">
        <f t="shared" si="20"/>
        <v>#DIV/0!</v>
      </c>
      <c r="V107" s="114">
        <f t="shared" si="14"/>
        <v>187.93001856034348</v>
      </c>
      <c r="W107" s="114">
        <f t="shared" si="27"/>
        <v>100</v>
      </c>
      <c r="X107" s="90">
        <f t="shared" si="17"/>
        <v>100</v>
      </c>
    </row>
    <row r="108" spans="1:24" ht="63" hidden="1" x14ac:dyDescent="0.2">
      <c r="A108" s="10"/>
      <c r="B108" s="13" t="s">
        <v>61</v>
      </c>
      <c r="C108" s="83">
        <v>52039.6</v>
      </c>
      <c r="D108" s="84"/>
      <c r="E108" s="83">
        <v>52039.6</v>
      </c>
      <c r="F108" s="84"/>
      <c r="G108" s="83">
        <f t="shared" ref="G108:G115" si="28">E108+F108</f>
        <v>52039.6</v>
      </c>
      <c r="H108" s="84"/>
      <c r="I108" s="83">
        <v>52039.6</v>
      </c>
      <c r="J108" s="91">
        <f t="shared" si="21"/>
        <v>0</v>
      </c>
      <c r="K108" s="83">
        <v>52039.6</v>
      </c>
      <c r="L108" s="84"/>
      <c r="M108" s="83">
        <f t="shared" si="22"/>
        <v>0</v>
      </c>
      <c r="N108" s="114">
        <v>52039.6</v>
      </c>
      <c r="O108" s="114">
        <f t="shared" si="18"/>
        <v>100</v>
      </c>
      <c r="P108" s="114">
        <v>52039.6</v>
      </c>
      <c r="Q108" s="83">
        <v>52039.6</v>
      </c>
      <c r="R108" s="83">
        <f t="shared" si="19"/>
        <v>0</v>
      </c>
      <c r="S108" s="83"/>
      <c r="T108" s="114">
        <f t="shared" si="16"/>
        <v>52039.6</v>
      </c>
      <c r="U108" s="114" t="e">
        <f t="shared" si="20"/>
        <v>#DIV/0!</v>
      </c>
      <c r="V108" s="114">
        <f t="shared" si="14"/>
        <v>100</v>
      </c>
      <c r="W108" s="114">
        <f t="shared" si="27"/>
        <v>100</v>
      </c>
      <c r="X108" s="90">
        <f t="shared" si="17"/>
        <v>100</v>
      </c>
    </row>
    <row r="109" spans="1:24" ht="47.25" hidden="1" x14ac:dyDescent="0.2">
      <c r="A109" s="10"/>
      <c r="B109" s="13" t="s">
        <v>116</v>
      </c>
      <c r="C109" s="83">
        <v>430156.6</v>
      </c>
      <c r="D109" s="84"/>
      <c r="E109" s="83">
        <v>430156.6</v>
      </c>
      <c r="F109" s="84"/>
      <c r="G109" s="83">
        <f t="shared" si="28"/>
        <v>430156.6</v>
      </c>
      <c r="H109" s="84"/>
      <c r="I109" s="83">
        <v>430156.6</v>
      </c>
      <c r="J109" s="91">
        <f t="shared" si="21"/>
        <v>0</v>
      </c>
      <c r="K109" s="83">
        <v>430156.6</v>
      </c>
      <c r="L109" s="84"/>
      <c r="M109" s="83">
        <f t="shared" si="22"/>
        <v>0</v>
      </c>
      <c r="N109" s="114">
        <v>430156.6</v>
      </c>
      <c r="O109" s="114">
        <f t="shared" si="18"/>
        <v>100</v>
      </c>
      <c r="P109" s="114">
        <v>430156.6</v>
      </c>
      <c r="Q109" s="83">
        <v>428984.35057999997</v>
      </c>
      <c r="R109" s="83">
        <f t="shared" si="19"/>
        <v>-1172.2494200000074</v>
      </c>
      <c r="S109" s="83"/>
      <c r="T109" s="114">
        <f t="shared" si="16"/>
        <v>428984.35057999997</v>
      </c>
      <c r="U109" s="114" t="e">
        <f t="shared" si="20"/>
        <v>#DIV/0!</v>
      </c>
      <c r="V109" s="114">
        <f t="shared" si="14"/>
        <v>99.727483102665403</v>
      </c>
      <c r="W109" s="114">
        <f t="shared" si="27"/>
        <v>99.727483102665403</v>
      </c>
      <c r="X109" s="90">
        <f t="shared" si="17"/>
        <v>99.727483102665403</v>
      </c>
    </row>
    <row r="110" spans="1:24" ht="47.25" hidden="1" x14ac:dyDescent="0.2">
      <c r="A110" s="10"/>
      <c r="B110" s="13" t="s">
        <v>48</v>
      </c>
      <c r="C110" s="83">
        <v>13906.3</v>
      </c>
      <c r="D110" s="84"/>
      <c r="E110" s="83">
        <v>13906.3</v>
      </c>
      <c r="F110" s="84"/>
      <c r="G110" s="83">
        <f t="shared" si="28"/>
        <v>13906.3</v>
      </c>
      <c r="H110" s="84"/>
      <c r="I110" s="83">
        <v>13906.3</v>
      </c>
      <c r="J110" s="91">
        <f t="shared" si="21"/>
        <v>0</v>
      </c>
      <c r="K110" s="83">
        <v>13906.3</v>
      </c>
      <c r="L110" s="84"/>
      <c r="M110" s="83">
        <f t="shared" si="22"/>
        <v>0</v>
      </c>
      <c r="N110" s="114">
        <v>13906.3</v>
      </c>
      <c r="O110" s="114">
        <f t="shared" si="18"/>
        <v>100</v>
      </c>
      <c r="P110" s="114">
        <v>13906.3</v>
      </c>
      <c r="Q110" s="83">
        <v>13906.3</v>
      </c>
      <c r="R110" s="83">
        <f t="shared" si="19"/>
        <v>0</v>
      </c>
      <c r="S110" s="83"/>
      <c r="T110" s="114">
        <f t="shared" si="16"/>
        <v>13906.3</v>
      </c>
      <c r="U110" s="114" t="e">
        <f t="shared" si="20"/>
        <v>#DIV/0!</v>
      </c>
      <c r="V110" s="114">
        <f t="shared" si="14"/>
        <v>100</v>
      </c>
      <c r="W110" s="114">
        <f t="shared" si="27"/>
        <v>100</v>
      </c>
      <c r="X110" s="90">
        <f t="shared" si="17"/>
        <v>100</v>
      </c>
    </row>
    <row r="111" spans="1:24" ht="63" hidden="1" x14ac:dyDescent="0.2">
      <c r="A111" s="10"/>
      <c r="B111" s="13" t="s">
        <v>117</v>
      </c>
      <c r="C111" s="83">
        <v>20577.8</v>
      </c>
      <c r="D111" s="84"/>
      <c r="E111" s="83">
        <v>20577.8</v>
      </c>
      <c r="F111" s="84"/>
      <c r="G111" s="83">
        <f t="shared" si="28"/>
        <v>20577.8</v>
      </c>
      <c r="H111" s="84">
        <f>I111-G111</f>
        <v>-11317.8</v>
      </c>
      <c r="I111" s="83">
        <v>9260</v>
      </c>
      <c r="J111" s="91">
        <f t="shared" si="21"/>
        <v>0</v>
      </c>
      <c r="K111" s="83">
        <v>9260</v>
      </c>
      <c r="L111" s="84"/>
      <c r="M111" s="83">
        <f t="shared" si="22"/>
        <v>-11317.8</v>
      </c>
      <c r="N111" s="114">
        <v>9260</v>
      </c>
      <c r="O111" s="114">
        <f t="shared" si="18"/>
        <v>44.999951403940166</v>
      </c>
      <c r="P111" s="114">
        <v>9260</v>
      </c>
      <c r="Q111" s="83">
        <v>9260</v>
      </c>
      <c r="R111" s="83">
        <f t="shared" si="19"/>
        <v>0</v>
      </c>
      <c r="S111" s="83"/>
      <c r="T111" s="114">
        <f t="shared" si="16"/>
        <v>9260</v>
      </c>
      <c r="U111" s="114" t="e">
        <f t="shared" si="20"/>
        <v>#DIV/0!</v>
      </c>
      <c r="V111" s="114">
        <f t="shared" si="14"/>
        <v>44.999951403940166</v>
      </c>
      <c r="W111" s="114">
        <f t="shared" si="27"/>
        <v>100</v>
      </c>
      <c r="X111" s="90">
        <f t="shared" si="17"/>
        <v>100</v>
      </c>
    </row>
    <row r="112" spans="1:24" ht="31.5" hidden="1" x14ac:dyDescent="0.2">
      <c r="A112" s="10"/>
      <c r="B112" s="13" t="s">
        <v>118</v>
      </c>
      <c r="C112" s="83">
        <v>795155.1</v>
      </c>
      <c r="D112" s="84"/>
      <c r="E112" s="83">
        <v>795155.1</v>
      </c>
      <c r="F112" s="84">
        <v>-655367.4</v>
      </c>
      <c r="G112" s="83">
        <f t="shared" si="28"/>
        <v>139787.69999999995</v>
      </c>
      <c r="H112" s="84">
        <f>I112-G112</f>
        <v>-655.39999999996508</v>
      </c>
      <c r="I112" s="83">
        <v>139132.29999999999</v>
      </c>
      <c r="J112" s="91">
        <f t="shared" si="21"/>
        <v>0</v>
      </c>
      <c r="K112" s="83">
        <v>139132.29999999999</v>
      </c>
      <c r="L112" s="84">
        <f t="shared" si="25"/>
        <v>6962.1000000000058</v>
      </c>
      <c r="M112" s="83">
        <f t="shared" si="22"/>
        <v>-649060.70000000007</v>
      </c>
      <c r="N112" s="114">
        <v>146094.39999999999</v>
      </c>
      <c r="O112" s="114">
        <f t="shared" si="18"/>
        <v>18.373069606168656</v>
      </c>
      <c r="P112" s="114">
        <v>187877.89483</v>
      </c>
      <c r="Q112" s="83">
        <v>187877.89483</v>
      </c>
      <c r="R112" s="83">
        <f t="shared" si="19"/>
        <v>0</v>
      </c>
      <c r="S112" s="83"/>
      <c r="T112" s="114">
        <f t="shared" si="16"/>
        <v>187877.89483</v>
      </c>
      <c r="U112" s="114" t="e">
        <f t="shared" si="20"/>
        <v>#DIV/0!</v>
      </c>
      <c r="V112" s="114">
        <f t="shared" si="14"/>
        <v>23.627829945377954</v>
      </c>
      <c r="W112" s="114">
        <f t="shared" si="27"/>
        <v>128.60033980084111</v>
      </c>
      <c r="X112" s="90">
        <f t="shared" si="17"/>
        <v>100</v>
      </c>
    </row>
    <row r="113" spans="1:24" ht="78.75" hidden="1" x14ac:dyDescent="0.2">
      <c r="A113" s="10"/>
      <c r="B113" s="13" t="s">
        <v>119</v>
      </c>
      <c r="C113" s="83">
        <v>165788.4</v>
      </c>
      <c r="D113" s="84"/>
      <c r="E113" s="83">
        <v>165788.4</v>
      </c>
      <c r="F113" s="84"/>
      <c r="G113" s="83">
        <f t="shared" si="28"/>
        <v>165788.4</v>
      </c>
      <c r="H113" s="84"/>
      <c r="I113" s="83">
        <v>165788.4</v>
      </c>
      <c r="J113" s="91">
        <f t="shared" si="21"/>
        <v>0</v>
      </c>
      <c r="K113" s="83">
        <v>165788.4</v>
      </c>
      <c r="L113" s="84"/>
      <c r="M113" s="83">
        <f t="shared" si="22"/>
        <v>0</v>
      </c>
      <c r="N113" s="114">
        <v>165788.4</v>
      </c>
      <c r="O113" s="114">
        <f t="shared" si="18"/>
        <v>100</v>
      </c>
      <c r="P113" s="114">
        <v>165788.4</v>
      </c>
      <c r="Q113" s="83">
        <v>165786.85362000001</v>
      </c>
      <c r="R113" s="83">
        <f t="shared" si="19"/>
        <v>-1.5463799999852199</v>
      </c>
      <c r="S113" s="83"/>
      <c r="T113" s="114">
        <f t="shared" si="16"/>
        <v>165786.85362000001</v>
      </c>
      <c r="U113" s="114" t="e">
        <f t="shared" si="20"/>
        <v>#DIV/0!</v>
      </c>
      <c r="V113" s="114">
        <f t="shared" si="14"/>
        <v>99.999067256816531</v>
      </c>
      <c r="W113" s="114">
        <f t="shared" si="27"/>
        <v>99.999067256816531</v>
      </c>
      <c r="X113" s="90">
        <f t="shared" si="17"/>
        <v>99.999067256816531</v>
      </c>
    </row>
    <row r="114" spans="1:24" ht="63" hidden="1" x14ac:dyDescent="0.2">
      <c r="A114" s="10"/>
      <c r="B114" s="13" t="s">
        <v>100</v>
      </c>
      <c r="C114" s="83">
        <v>551600</v>
      </c>
      <c r="D114" s="84">
        <f t="shared" si="24"/>
        <v>74177.800000000047</v>
      </c>
      <c r="E114" s="83">
        <v>625777.80000000005</v>
      </c>
      <c r="F114" s="84">
        <v>18254</v>
      </c>
      <c r="G114" s="83">
        <f t="shared" si="28"/>
        <v>644031.80000000005</v>
      </c>
      <c r="H114" s="84">
        <f>I114-G114</f>
        <v>-74177.800000000047</v>
      </c>
      <c r="I114" s="83">
        <v>569854</v>
      </c>
      <c r="J114" s="91">
        <f t="shared" si="21"/>
        <v>0</v>
      </c>
      <c r="K114" s="83">
        <v>569854</v>
      </c>
      <c r="L114" s="84"/>
      <c r="M114" s="83">
        <f t="shared" si="22"/>
        <v>18254</v>
      </c>
      <c r="N114" s="114">
        <v>569854</v>
      </c>
      <c r="O114" s="114">
        <f t="shared" si="18"/>
        <v>103.3092820884699</v>
      </c>
      <c r="P114" s="114">
        <v>569854</v>
      </c>
      <c r="Q114" s="83">
        <v>478459.71276999998</v>
      </c>
      <c r="R114" s="83">
        <f t="shared" si="19"/>
        <v>-91394.287230000016</v>
      </c>
      <c r="S114" s="83"/>
      <c r="T114" s="114">
        <f t="shared" si="16"/>
        <v>478459.71276999998</v>
      </c>
      <c r="U114" s="114" t="e">
        <f t="shared" si="20"/>
        <v>#DIV/0!</v>
      </c>
      <c r="V114" s="114">
        <f t="shared" si="14"/>
        <v>86.740339515953593</v>
      </c>
      <c r="W114" s="114">
        <f t="shared" si="27"/>
        <v>83.961806492540191</v>
      </c>
      <c r="X114" s="90">
        <f t="shared" si="17"/>
        <v>83.961806492540191</v>
      </c>
    </row>
    <row r="115" spans="1:24" ht="47.25" hidden="1" x14ac:dyDescent="0.2">
      <c r="A115" s="10"/>
      <c r="B115" s="13" t="s">
        <v>120</v>
      </c>
      <c r="C115" s="83">
        <v>500000</v>
      </c>
      <c r="D115" s="84"/>
      <c r="E115" s="83">
        <v>500000</v>
      </c>
      <c r="F115" s="84"/>
      <c r="G115" s="83">
        <f t="shared" si="28"/>
        <v>500000</v>
      </c>
      <c r="H115" s="84">
        <f>I115-G115</f>
        <v>74177.800000000047</v>
      </c>
      <c r="I115" s="83">
        <v>574177.80000000005</v>
      </c>
      <c r="J115" s="91">
        <f t="shared" si="21"/>
        <v>0</v>
      </c>
      <c r="K115" s="83">
        <v>574177.80000000005</v>
      </c>
      <c r="L115" s="84"/>
      <c r="M115" s="83">
        <f t="shared" si="22"/>
        <v>74177.800000000047</v>
      </c>
      <c r="N115" s="83">
        <v>574177.80000000005</v>
      </c>
      <c r="O115" s="83">
        <f t="shared" si="18"/>
        <v>114.83556000000002</v>
      </c>
      <c r="P115" s="114">
        <v>574177.80000000005</v>
      </c>
      <c r="Q115" s="83">
        <v>574177.80000000005</v>
      </c>
      <c r="R115" s="83">
        <f t="shared" si="19"/>
        <v>0</v>
      </c>
      <c r="S115" s="83"/>
      <c r="T115" s="83">
        <f t="shared" si="16"/>
        <v>574177.80000000005</v>
      </c>
      <c r="U115" s="83" t="e">
        <f t="shared" si="20"/>
        <v>#DIV/0!</v>
      </c>
      <c r="V115" s="83">
        <f t="shared" si="14"/>
        <v>114.83556000000002</v>
      </c>
      <c r="W115" s="83">
        <f t="shared" si="27"/>
        <v>100</v>
      </c>
      <c r="X115" s="90">
        <f t="shared" si="17"/>
        <v>100</v>
      </c>
    </row>
    <row r="116" spans="1:24" ht="110.25" hidden="1" x14ac:dyDescent="0.2">
      <c r="A116" s="10"/>
      <c r="B116" s="13" t="s">
        <v>249</v>
      </c>
      <c r="C116" s="83"/>
      <c r="D116" s="84"/>
      <c r="E116" s="83"/>
      <c r="F116" s="84">
        <f>G116-E116</f>
        <v>22196.400000000001</v>
      </c>
      <c r="G116" s="83">
        <v>22196.400000000001</v>
      </c>
      <c r="H116" s="84"/>
      <c r="I116" s="83">
        <v>22196.400000000001</v>
      </c>
      <c r="J116" s="91">
        <f t="shared" si="21"/>
        <v>0</v>
      </c>
      <c r="K116" s="83">
        <v>22196.400000000001</v>
      </c>
      <c r="L116" s="84"/>
      <c r="M116" s="83">
        <f>D116+F116+H116+J116+L116</f>
        <v>22196.400000000001</v>
      </c>
      <c r="N116" s="83">
        <v>22196.400000000001</v>
      </c>
      <c r="O116" s="83" t="e">
        <f t="shared" si="18"/>
        <v>#DIV/0!</v>
      </c>
      <c r="P116" s="114">
        <v>22196.400000000001</v>
      </c>
      <c r="Q116" s="83">
        <v>22196.400000000001</v>
      </c>
      <c r="R116" s="83">
        <f t="shared" si="19"/>
        <v>0</v>
      </c>
      <c r="S116" s="83"/>
      <c r="T116" s="83">
        <f t="shared" si="16"/>
        <v>22196.400000000001</v>
      </c>
      <c r="U116" s="83" t="e">
        <f t="shared" si="20"/>
        <v>#DIV/0!</v>
      </c>
      <c r="V116" s="83" t="e">
        <f t="shared" ref="V116:V179" si="29">Q116/C116*100</f>
        <v>#DIV/0!</v>
      </c>
      <c r="W116" s="83">
        <f t="shared" si="27"/>
        <v>100</v>
      </c>
      <c r="X116" s="90">
        <f t="shared" si="17"/>
        <v>100</v>
      </c>
    </row>
    <row r="117" spans="1:24" ht="78.75" hidden="1" x14ac:dyDescent="0.2">
      <c r="A117" s="10"/>
      <c r="B117" s="47" t="s">
        <v>101</v>
      </c>
      <c r="C117" s="83">
        <v>342234.5</v>
      </c>
      <c r="D117" s="84"/>
      <c r="E117" s="83">
        <v>342234.5</v>
      </c>
      <c r="F117" s="84">
        <v>155907.79999999999</v>
      </c>
      <c r="G117" s="83">
        <f>E117+F117</f>
        <v>498142.3</v>
      </c>
      <c r="H117" s="84"/>
      <c r="I117" s="83">
        <v>498142.3</v>
      </c>
      <c r="J117" s="91">
        <f t="shared" si="21"/>
        <v>0</v>
      </c>
      <c r="K117" s="83">
        <v>498142.3</v>
      </c>
      <c r="L117" s="84">
        <f t="shared" si="25"/>
        <v>-4110.5999999999767</v>
      </c>
      <c r="M117" s="83">
        <f t="shared" si="22"/>
        <v>151797.20000000001</v>
      </c>
      <c r="N117" s="114">
        <v>494031.7</v>
      </c>
      <c r="O117" s="114">
        <f t="shared" si="18"/>
        <v>144.35473337726032</v>
      </c>
      <c r="P117" s="114">
        <v>494031.7</v>
      </c>
      <c r="Q117" s="83">
        <v>459904.49432999996</v>
      </c>
      <c r="R117" s="83">
        <f t="shared" si="19"/>
        <v>-34127.205670000054</v>
      </c>
      <c r="S117" s="83"/>
      <c r="T117" s="114">
        <f t="shared" si="16"/>
        <v>459904.49432999996</v>
      </c>
      <c r="U117" s="114" t="e">
        <f t="shared" si="20"/>
        <v>#DIV/0!</v>
      </c>
      <c r="V117" s="114">
        <f t="shared" si="29"/>
        <v>134.38285571150774</v>
      </c>
      <c r="W117" s="114">
        <f t="shared" si="27"/>
        <v>93.092102051346075</v>
      </c>
      <c r="X117" s="90">
        <f t="shared" si="17"/>
        <v>93.092102051346075</v>
      </c>
    </row>
    <row r="118" spans="1:24" ht="78.75" hidden="1" x14ac:dyDescent="0.2">
      <c r="A118" s="10"/>
      <c r="B118" s="47" t="s">
        <v>256</v>
      </c>
      <c r="C118" s="83"/>
      <c r="D118" s="84"/>
      <c r="E118" s="83"/>
      <c r="F118" s="84"/>
      <c r="G118" s="83"/>
      <c r="H118" s="84">
        <v>28500</v>
      </c>
      <c r="I118" s="83">
        <v>28500</v>
      </c>
      <c r="J118" s="91">
        <f t="shared" si="21"/>
        <v>0</v>
      </c>
      <c r="K118" s="83">
        <v>28500</v>
      </c>
      <c r="L118" s="84"/>
      <c r="M118" s="83">
        <f t="shared" si="22"/>
        <v>28500</v>
      </c>
      <c r="N118" s="83">
        <v>28500</v>
      </c>
      <c r="O118" s="83" t="e">
        <f t="shared" si="18"/>
        <v>#DIV/0!</v>
      </c>
      <c r="P118" s="114">
        <v>28500</v>
      </c>
      <c r="Q118" s="83">
        <v>28500</v>
      </c>
      <c r="R118" s="83">
        <f t="shared" si="19"/>
        <v>0</v>
      </c>
      <c r="S118" s="83"/>
      <c r="T118" s="83">
        <f t="shared" si="16"/>
        <v>28500</v>
      </c>
      <c r="U118" s="83" t="e">
        <f t="shared" si="20"/>
        <v>#DIV/0!</v>
      </c>
      <c r="V118" s="83" t="e">
        <f t="shared" si="29"/>
        <v>#DIV/0!</v>
      </c>
      <c r="W118" s="83">
        <f t="shared" si="27"/>
        <v>100</v>
      </c>
      <c r="X118" s="90">
        <f t="shared" si="17"/>
        <v>100</v>
      </c>
    </row>
    <row r="119" spans="1:24" ht="63" hidden="1" x14ac:dyDescent="0.2">
      <c r="A119" s="10"/>
      <c r="B119" s="47" t="s">
        <v>243</v>
      </c>
      <c r="C119" s="83"/>
      <c r="D119" s="84"/>
      <c r="E119" s="83"/>
      <c r="F119" s="84">
        <v>655367.4</v>
      </c>
      <c r="G119" s="83">
        <f>E119+F119</f>
        <v>655367.4</v>
      </c>
      <c r="H119" s="84"/>
      <c r="I119" s="83">
        <v>655367.4</v>
      </c>
      <c r="J119" s="91">
        <f t="shared" si="21"/>
        <v>0</v>
      </c>
      <c r="K119" s="83">
        <v>655367.4</v>
      </c>
      <c r="L119" s="84"/>
      <c r="M119" s="83">
        <f t="shared" si="22"/>
        <v>655367.4</v>
      </c>
      <c r="N119" s="83">
        <v>655367.4</v>
      </c>
      <c r="O119" s="83" t="e">
        <f t="shared" si="18"/>
        <v>#DIV/0!</v>
      </c>
      <c r="P119" s="114">
        <v>655367.4</v>
      </c>
      <c r="Q119" s="83">
        <v>523246.07545999996</v>
      </c>
      <c r="R119" s="83">
        <f t="shared" si="19"/>
        <v>-132121.32454000006</v>
      </c>
      <c r="S119" s="83"/>
      <c r="T119" s="83">
        <f t="shared" si="16"/>
        <v>523246.07545999996</v>
      </c>
      <c r="U119" s="83" t="e">
        <f t="shared" si="20"/>
        <v>#DIV/0!</v>
      </c>
      <c r="V119" s="83" t="e">
        <f t="shared" si="29"/>
        <v>#DIV/0!</v>
      </c>
      <c r="W119" s="83">
        <f t="shared" si="27"/>
        <v>79.84011341729844</v>
      </c>
      <c r="X119" s="90">
        <f t="shared" si="17"/>
        <v>79.84011341729844</v>
      </c>
    </row>
    <row r="120" spans="1:24" ht="47.25" hidden="1" x14ac:dyDescent="0.3">
      <c r="A120" s="51"/>
      <c r="B120" s="47" t="s">
        <v>121</v>
      </c>
      <c r="C120" s="83">
        <v>97200</v>
      </c>
      <c r="D120" s="84">
        <f t="shared" si="24"/>
        <v>-97200</v>
      </c>
      <c r="E120" s="83">
        <v>0</v>
      </c>
      <c r="F120" s="84"/>
      <c r="G120" s="83">
        <f>E120+F120</f>
        <v>0</v>
      </c>
      <c r="H120" s="84"/>
      <c r="I120" s="83"/>
      <c r="J120" s="91">
        <f t="shared" si="21"/>
        <v>0</v>
      </c>
      <c r="K120" s="83"/>
      <c r="L120" s="84"/>
      <c r="M120" s="83">
        <f t="shared" si="22"/>
        <v>-97200</v>
      </c>
      <c r="N120" s="83"/>
      <c r="O120" s="83">
        <f t="shared" si="18"/>
        <v>0</v>
      </c>
      <c r="P120" s="95"/>
      <c r="Q120" s="83"/>
      <c r="R120" s="83">
        <f t="shared" si="19"/>
        <v>0</v>
      </c>
      <c r="S120" s="83"/>
      <c r="T120" s="83"/>
      <c r="U120" s="83" t="e">
        <f t="shared" si="20"/>
        <v>#DIV/0!</v>
      </c>
      <c r="V120" s="83">
        <f t="shared" si="29"/>
        <v>0</v>
      </c>
      <c r="W120" s="83" t="e">
        <f t="shared" si="27"/>
        <v>#DIV/0!</v>
      </c>
      <c r="X120" s="90" t="e">
        <f t="shared" si="17"/>
        <v>#DIV/0!</v>
      </c>
    </row>
    <row r="121" spans="1:24" ht="78.75" hidden="1" x14ac:dyDescent="0.2">
      <c r="A121" s="51"/>
      <c r="B121" s="47" t="s">
        <v>122</v>
      </c>
      <c r="C121" s="83">
        <v>17642</v>
      </c>
      <c r="D121" s="84">
        <f t="shared" si="24"/>
        <v>-17642</v>
      </c>
      <c r="E121" s="83">
        <v>0</v>
      </c>
      <c r="F121" s="84"/>
      <c r="G121" s="83">
        <f>E121+F121</f>
        <v>0</v>
      </c>
      <c r="H121" s="84"/>
      <c r="I121" s="83"/>
      <c r="J121" s="91">
        <f t="shared" si="21"/>
        <v>0</v>
      </c>
      <c r="K121" s="83"/>
      <c r="L121" s="84"/>
      <c r="M121" s="83">
        <f t="shared" si="22"/>
        <v>-17642</v>
      </c>
      <c r="N121" s="83"/>
      <c r="O121" s="83">
        <f t="shared" si="18"/>
        <v>0</v>
      </c>
      <c r="P121" s="83"/>
      <c r="Q121" s="83"/>
      <c r="R121" s="83">
        <f t="shared" si="19"/>
        <v>0</v>
      </c>
      <c r="S121" s="83"/>
      <c r="T121" s="83"/>
      <c r="U121" s="83" t="e">
        <f t="shared" si="20"/>
        <v>#DIV/0!</v>
      </c>
      <c r="V121" s="83">
        <f t="shared" si="29"/>
        <v>0</v>
      </c>
      <c r="W121" s="83" t="e">
        <f t="shared" si="27"/>
        <v>#DIV/0!</v>
      </c>
      <c r="X121" s="90" t="e">
        <f t="shared" si="17"/>
        <v>#DIV/0!</v>
      </c>
    </row>
    <row r="122" spans="1:24" ht="47.25" hidden="1" x14ac:dyDescent="0.2">
      <c r="A122" s="51"/>
      <c r="B122" s="47" t="s">
        <v>250</v>
      </c>
      <c r="C122" s="83"/>
      <c r="D122" s="84"/>
      <c r="E122" s="83"/>
      <c r="F122" s="84">
        <v>45257.1</v>
      </c>
      <c r="G122" s="83">
        <v>45257.1</v>
      </c>
      <c r="H122" s="84"/>
      <c r="I122" s="83">
        <v>45257.1</v>
      </c>
      <c r="J122" s="91">
        <f t="shared" si="21"/>
        <v>0</v>
      </c>
      <c r="K122" s="83">
        <v>45257.1</v>
      </c>
      <c r="L122" s="84"/>
      <c r="M122" s="83">
        <f t="shared" si="22"/>
        <v>45257.1</v>
      </c>
      <c r="N122" s="114">
        <v>45257.1</v>
      </c>
      <c r="O122" s="114" t="e">
        <f t="shared" si="18"/>
        <v>#DIV/0!</v>
      </c>
      <c r="P122" s="114">
        <v>45257.1</v>
      </c>
      <c r="Q122" s="83">
        <v>45257.1</v>
      </c>
      <c r="R122" s="83">
        <f t="shared" si="19"/>
        <v>0</v>
      </c>
      <c r="S122" s="83"/>
      <c r="T122" s="114">
        <f t="shared" si="16"/>
        <v>45257.1</v>
      </c>
      <c r="U122" s="114" t="e">
        <f t="shared" si="20"/>
        <v>#DIV/0!</v>
      </c>
      <c r="V122" s="114" t="e">
        <f t="shared" si="29"/>
        <v>#DIV/0!</v>
      </c>
      <c r="W122" s="114">
        <f t="shared" si="27"/>
        <v>100</v>
      </c>
      <c r="X122" s="90">
        <f t="shared" si="17"/>
        <v>100</v>
      </c>
    </row>
    <row r="123" spans="1:24" s="18" customFormat="1" hidden="1" x14ac:dyDescent="0.3">
      <c r="A123" s="65"/>
      <c r="B123" s="54" t="s">
        <v>208</v>
      </c>
      <c r="C123" s="85">
        <f>SUM(C124:C147)</f>
        <v>4480807.5</v>
      </c>
      <c r="D123" s="86"/>
      <c r="E123" s="85">
        <f>SUM(E124:E147)</f>
        <v>4480807.5</v>
      </c>
      <c r="F123" s="86">
        <v>348.8</v>
      </c>
      <c r="G123" s="85">
        <f t="shared" ref="G123:G147" si="30">E123+F123</f>
        <v>4481156.3</v>
      </c>
      <c r="H123" s="86">
        <f>I123-G123</f>
        <v>932738.10000000056</v>
      </c>
      <c r="I123" s="85">
        <f>SUM(I124:I147)</f>
        <v>5413894.4000000004</v>
      </c>
      <c r="J123" s="89">
        <f t="shared" si="21"/>
        <v>0</v>
      </c>
      <c r="K123" s="85">
        <f>SUM(K124:K147)</f>
        <v>5413894.4000000004</v>
      </c>
      <c r="L123" s="86">
        <f t="shared" si="25"/>
        <v>706363.5</v>
      </c>
      <c r="M123" s="85">
        <f t="shared" ref="M123:M140" si="31">D123+F123+H123+J123+L123</f>
        <v>1639450.4000000006</v>
      </c>
      <c r="N123" s="85">
        <f>SUM(N124:N147)</f>
        <v>6120257.9000000004</v>
      </c>
      <c r="O123" s="85">
        <f t="shared" si="18"/>
        <v>136.58828012584786</v>
      </c>
      <c r="P123" s="85">
        <f>SUM(P124:P147)</f>
        <v>6211951.2640800001</v>
      </c>
      <c r="Q123" s="85">
        <v>6146169.0519399997</v>
      </c>
      <c r="R123" s="83">
        <f t="shared" si="19"/>
        <v>-65782.212140000425</v>
      </c>
      <c r="S123" s="85">
        <v>4110254.3</v>
      </c>
      <c r="T123" s="85">
        <f t="shared" si="16"/>
        <v>2035914.7519399999</v>
      </c>
      <c r="U123" s="85">
        <f t="shared" si="20"/>
        <v>149.53257398064156</v>
      </c>
      <c r="V123" s="85">
        <f t="shared" si="29"/>
        <v>137.16654982254872</v>
      </c>
      <c r="W123" s="85">
        <f t="shared" si="27"/>
        <v>100.42336699471437</v>
      </c>
      <c r="X123" s="90">
        <f t="shared" si="17"/>
        <v>98.941037858420117</v>
      </c>
    </row>
    <row r="124" spans="1:24" ht="47.25" hidden="1" x14ac:dyDescent="0.2">
      <c r="A124" s="10"/>
      <c r="B124" s="46" t="s">
        <v>81</v>
      </c>
      <c r="C124" s="83">
        <v>38130</v>
      </c>
      <c r="D124" s="84"/>
      <c r="E124" s="83">
        <v>38130</v>
      </c>
      <c r="F124" s="84"/>
      <c r="G124" s="83">
        <f t="shared" si="30"/>
        <v>38130</v>
      </c>
      <c r="H124" s="84"/>
      <c r="I124" s="83">
        <v>38130</v>
      </c>
      <c r="J124" s="91">
        <f t="shared" si="21"/>
        <v>0</v>
      </c>
      <c r="K124" s="83">
        <v>38130</v>
      </c>
      <c r="L124" s="84"/>
      <c r="M124" s="83">
        <f t="shared" si="31"/>
        <v>0</v>
      </c>
      <c r="N124" s="83">
        <v>38130</v>
      </c>
      <c r="O124" s="83">
        <f t="shared" si="18"/>
        <v>100</v>
      </c>
      <c r="P124" s="83">
        <v>38130</v>
      </c>
      <c r="Q124" s="83">
        <v>35420.528689999999</v>
      </c>
      <c r="R124" s="83">
        <f t="shared" si="19"/>
        <v>-2709.4713100000008</v>
      </c>
      <c r="S124" s="83"/>
      <c r="T124" s="83">
        <f t="shared" si="16"/>
        <v>35420.528689999999</v>
      </c>
      <c r="U124" s="83" t="e">
        <f t="shared" si="20"/>
        <v>#DIV/0!</v>
      </c>
      <c r="V124" s="83">
        <f t="shared" si="29"/>
        <v>92.894121924993442</v>
      </c>
      <c r="W124" s="83">
        <f t="shared" si="27"/>
        <v>92.894121924993442</v>
      </c>
      <c r="X124" s="90">
        <f t="shared" si="17"/>
        <v>92.894121924993442</v>
      </c>
    </row>
    <row r="125" spans="1:24" ht="47.25" hidden="1" x14ac:dyDescent="0.2">
      <c r="A125" s="23"/>
      <c r="B125" s="48" t="s">
        <v>22</v>
      </c>
      <c r="C125" s="83">
        <v>39199.5</v>
      </c>
      <c r="D125" s="84"/>
      <c r="E125" s="83">
        <v>39199.5</v>
      </c>
      <c r="F125" s="84"/>
      <c r="G125" s="83">
        <f t="shared" si="30"/>
        <v>39199.5</v>
      </c>
      <c r="H125" s="84">
        <f>I125-G125</f>
        <v>3297.5</v>
      </c>
      <c r="I125" s="83">
        <v>42497</v>
      </c>
      <c r="J125" s="91">
        <f t="shared" si="21"/>
        <v>0</v>
      </c>
      <c r="K125" s="83">
        <v>42497</v>
      </c>
      <c r="L125" s="84"/>
      <c r="M125" s="83">
        <f t="shared" si="31"/>
        <v>3297.5</v>
      </c>
      <c r="N125" s="83">
        <v>42497</v>
      </c>
      <c r="O125" s="83">
        <f t="shared" si="18"/>
        <v>108.41209709307518</v>
      </c>
      <c r="P125" s="83">
        <v>42497</v>
      </c>
      <c r="Q125" s="83">
        <v>40800.296889999998</v>
      </c>
      <c r="R125" s="83">
        <f t="shared" si="19"/>
        <v>-1696.7031100000022</v>
      </c>
      <c r="S125" s="83"/>
      <c r="T125" s="83">
        <f t="shared" si="16"/>
        <v>40800.296889999998</v>
      </c>
      <c r="U125" s="83" t="e">
        <f t="shared" si="20"/>
        <v>#DIV/0!</v>
      </c>
      <c r="V125" s="83">
        <f t="shared" si="29"/>
        <v>104.08371762394928</v>
      </c>
      <c r="W125" s="83">
        <f t="shared" si="27"/>
        <v>96.007475562980915</v>
      </c>
      <c r="X125" s="90">
        <f t="shared" si="17"/>
        <v>96.007475562980915</v>
      </c>
    </row>
    <row r="126" spans="1:24" ht="78.75" hidden="1" x14ac:dyDescent="0.2">
      <c r="A126" s="23"/>
      <c r="B126" s="46" t="s">
        <v>53</v>
      </c>
      <c r="C126" s="83">
        <v>635.29999999999995</v>
      </c>
      <c r="D126" s="84"/>
      <c r="E126" s="83">
        <v>635.29999999999995</v>
      </c>
      <c r="F126" s="84"/>
      <c r="G126" s="83">
        <f t="shared" si="30"/>
        <v>635.29999999999995</v>
      </c>
      <c r="H126" s="84"/>
      <c r="I126" s="83">
        <v>635.29999999999995</v>
      </c>
      <c r="J126" s="91">
        <f t="shared" si="21"/>
        <v>0</v>
      </c>
      <c r="K126" s="83">
        <v>635.29999999999995</v>
      </c>
      <c r="L126" s="84"/>
      <c r="M126" s="83">
        <f t="shared" si="31"/>
        <v>0</v>
      </c>
      <c r="N126" s="83">
        <v>635.29999999999995</v>
      </c>
      <c r="O126" s="83">
        <f t="shared" si="18"/>
        <v>100</v>
      </c>
      <c r="P126" s="83">
        <v>635.29999999999995</v>
      </c>
      <c r="Q126" s="83">
        <v>191.62195</v>
      </c>
      <c r="R126" s="83">
        <f t="shared" si="19"/>
        <v>-443.67804999999998</v>
      </c>
      <c r="S126" s="83"/>
      <c r="T126" s="83">
        <f t="shared" si="16"/>
        <v>191.62195</v>
      </c>
      <c r="U126" s="83" t="e">
        <f t="shared" si="20"/>
        <v>#DIV/0!</v>
      </c>
      <c r="V126" s="83">
        <f t="shared" si="29"/>
        <v>30.16243507004565</v>
      </c>
      <c r="W126" s="83">
        <f t="shared" si="27"/>
        <v>30.16243507004565</v>
      </c>
      <c r="X126" s="90">
        <f t="shared" si="17"/>
        <v>30.16243507004565</v>
      </c>
    </row>
    <row r="127" spans="1:24" ht="47.25" hidden="1" x14ac:dyDescent="0.2">
      <c r="A127" s="23"/>
      <c r="B127" s="46" t="s">
        <v>47</v>
      </c>
      <c r="C127" s="83">
        <v>9263.7000000000007</v>
      </c>
      <c r="D127" s="84"/>
      <c r="E127" s="83">
        <v>9263.7000000000007</v>
      </c>
      <c r="F127" s="84"/>
      <c r="G127" s="83">
        <f t="shared" si="30"/>
        <v>9263.7000000000007</v>
      </c>
      <c r="H127" s="84"/>
      <c r="I127" s="83">
        <v>9263.7000000000007</v>
      </c>
      <c r="J127" s="91">
        <f t="shared" si="21"/>
        <v>0</v>
      </c>
      <c r="K127" s="83">
        <v>9263.7000000000007</v>
      </c>
      <c r="L127" s="84">
        <f t="shared" si="25"/>
        <v>-1551.1000000000004</v>
      </c>
      <c r="M127" s="83">
        <f t="shared" si="31"/>
        <v>-1551.1000000000004</v>
      </c>
      <c r="N127" s="83">
        <v>7712.6</v>
      </c>
      <c r="O127" s="83">
        <f t="shared" si="18"/>
        <v>83.256150350292003</v>
      </c>
      <c r="P127" s="83">
        <v>7712.6</v>
      </c>
      <c r="Q127" s="83">
        <v>7712.5518000000002</v>
      </c>
      <c r="R127" s="83">
        <f t="shared" si="19"/>
        <v>-4.8200000000178989E-2</v>
      </c>
      <c r="S127" s="83"/>
      <c r="T127" s="83">
        <f t="shared" si="16"/>
        <v>7712.5518000000002</v>
      </c>
      <c r="U127" s="83" t="e">
        <f t="shared" si="20"/>
        <v>#DIV/0!</v>
      </c>
      <c r="V127" s="83">
        <f t="shared" si="29"/>
        <v>83.255630039832894</v>
      </c>
      <c r="W127" s="83">
        <f t="shared" si="27"/>
        <v>99.999375048621729</v>
      </c>
      <c r="X127" s="90">
        <f t="shared" si="17"/>
        <v>99.999375048621729</v>
      </c>
    </row>
    <row r="128" spans="1:24" ht="47.25" hidden="1" x14ac:dyDescent="0.2">
      <c r="A128" s="23"/>
      <c r="B128" s="46" t="s">
        <v>35</v>
      </c>
      <c r="C128" s="83">
        <v>245459.4</v>
      </c>
      <c r="D128" s="84"/>
      <c r="E128" s="83">
        <v>245459.4</v>
      </c>
      <c r="F128" s="84"/>
      <c r="G128" s="83">
        <f t="shared" si="30"/>
        <v>245459.4</v>
      </c>
      <c r="H128" s="84"/>
      <c r="I128" s="83">
        <v>245459.4</v>
      </c>
      <c r="J128" s="91">
        <f t="shared" si="21"/>
        <v>0</v>
      </c>
      <c r="K128" s="83">
        <v>245459.4</v>
      </c>
      <c r="L128" s="84"/>
      <c r="M128" s="83">
        <f t="shared" si="31"/>
        <v>0</v>
      </c>
      <c r="N128" s="83">
        <v>245459.4</v>
      </c>
      <c r="O128" s="83">
        <f t="shared" si="18"/>
        <v>100</v>
      </c>
      <c r="P128" s="83">
        <v>245459.4</v>
      </c>
      <c r="Q128" s="83">
        <v>245459.4</v>
      </c>
      <c r="R128" s="83">
        <f t="shared" si="19"/>
        <v>0</v>
      </c>
      <c r="S128" s="83"/>
      <c r="T128" s="83">
        <f t="shared" si="16"/>
        <v>245459.4</v>
      </c>
      <c r="U128" s="83" t="e">
        <f t="shared" si="20"/>
        <v>#DIV/0!</v>
      </c>
      <c r="V128" s="83">
        <f t="shared" si="29"/>
        <v>100</v>
      </c>
      <c r="W128" s="83">
        <f t="shared" si="27"/>
        <v>100</v>
      </c>
      <c r="X128" s="90">
        <f t="shared" si="17"/>
        <v>100</v>
      </c>
    </row>
    <row r="129" spans="1:24" ht="110.25" hidden="1" x14ac:dyDescent="0.2">
      <c r="A129" s="23"/>
      <c r="B129" s="69" t="s">
        <v>273</v>
      </c>
      <c r="C129" s="83"/>
      <c r="D129" s="84"/>
      <c r="E129" s="83"/>
      <c r="F129" s="84"/>
      <c r="G129" s="83"/>
      <c r="H129" s="84"/>
      <c r="I129" s="83"/>
      <c r="J129" s="91"/>
      <c r="K129" s="83"/>
      <c r="L129" s="84"/>
      <c r="M129" s="83"/>
      <c r="N129" s="83"/>
      <c r="O129" s="83" t="e">
        <f t="shared" si="18"/>
        <v>#DIV/0!</v>
      </c>
      <c r="P129" s="83">
        <v>1579.1759999999999</v>
      </c>
      <c r="Q129" s="83">
        <v>1579.1759999999999</v>
      </c>
      <c r="R129" s="83">
        <f t="shared" si="19"/>
        <v>0</v>
      </c>
      <c r="S129" s="83"/>
      <c r="T129" s="83">
        <f t="shared" si="16"/>
        <v>1579.1759999999999</v>
      </c>
      <c r="U129" s="83" t="e">
        <f t="shared" si="20"/>
        <v>#DIV/0!</v>
      </c>
      <c r="V129" s="83" t="e">
        <f t="shared" si="29"/>
        <v>#DIV/0!</v>
      </c>
      <c r="W129" s="83" t="e">
        <f t="shared" si="27"/>
        <v>#DIV/0!</v>
      </c>
      <c r="X129" s="90">
        <f t="shared" si="17"/>
        <v>100</v>
      </c>
    </row>
    <row r="130" spans="1:24" ht="78.75" hidden="1" x14ac:dyDescent="0.2">
      <c r="A130" s="23"/>
      <c r="B130" s="47" t="s">
        <v>82</v>
      </c>
      <c r="C130" s="83">
        <v>19109.900000000001</v>
      </c>
      <c r="D130" s="84"/>
      <c r="E130" s="83">
        <v>19109.900000000001</v>
      </c>
      <c r="F130" s="84"/>
      <c r="G130" s="83">
        <f t="shared" si="30"/>
        <v>19109.900000000001</v>
      </c>
      <c r="H130" s="84"/>
      <c r="I130" s="83">
        <v>19109.900000000001</v>
      </c>
      <c r="J130" s="91">
        <f t="shared" si="21"/>
        <v>0</v>
      </c>
      <c r="K130" s="83">
        <v>19109.900000000001</v>
      </c>
      <c r="L130" s="84"/>
      <c r="M130" s="83">
        <f t="shared" si="31"/>
        <v>0</v>
      </c>
      <c r="N130" s="83">
        <v>19109.900000000001</v>
      </c>
      <c r="O130" s="83">
        <f t="shared" si="18"/>
        <v>100</v>
      </c>
      <c r="P130" s="83">
        <v>19109.900000000001</v>
      </c>
      <c r="Q130" s="83">
        <v>18565.776000000002</v>
      </c>
      <c r="R130" s="83">
        <f t="shared" si="19"/>
        <v>-544.1239999999998</v>
      </c>
      <c r="S130" s="83"/>
      <c r="T130" s="83">
        <f t="shared" si="16"/>
        <v>18565.776000000002</v>
      </c>
      <c r="U130" s="83" t="e">
        <f t="shared" si="20"/>
        <v>#DIV/0!</v>
      </c>
      <c r="V130" s="83">
        <f t="shared" si="29"/>
        <v>97.15265909293089</v>
      </c>
      <c r="W130" s="83">
        <f t="shared" si="27"/>
        <v>97.15265909293089</v>
      </c>
      <c r="X130" s="90">
        <f t="shared" si="17"/>
        <v>97.15265909293089</v>
      </c>
    </row>
    <row r="131" spans="1:24" ht="63" hidden="1" x14ac:dyDescent="0.2">
      <c r="A131" s="55"/>
      <c r="B131" s="56" t="s">
        <v>38</v>
      </c>
      <c r="C131" s="83">
        <v>35755.300000000003</v>
      </c>
      <c r="D131" s="84"/>
      <c r="E131" s="83">
        <v>35755.300000000003</v>
      </c>
      <c r="F131" s="84"/>
      <c r="G131" s="83">
        <f t="shared" si="30"/>
        <v>35755.300000000003</v>
      </c>
      <c r="H131" s="84"/>
      <c r="I131" s="83">
        <v>35755.300000000003</v>
      </c>
      <c r="J131" s="91">
        <f t="shared" si="21"/>
        <v>0</v>
      </c>
      <c r="K131" s="83">
        <v>35755.300000000003</v>
      </c>
      <c r="L131" s="84"/>
      <c r="M131" s="83">
        <f t="shared" si="31"/>
        <v>0</v>
      </c>
      <c r="N131" s="83">
        <v>35755.300000000003</v>
      </c>
      <c r="O131" s="83">
        <f t="shared" si="18"/>
        <v>100</v>
      </c>
      <c r="P131" s="83">
        <v>35755.300000000003</v>
      </c>
      <c r="Q131" s="83">
        <v>35381.692840000003</v>
      </c>
      <c r="R131" s="83">
        <f t="shared" si="19"/>
        <v>-373.60715999999957</v>
      </c>
      <c r="S131" s="83"/>
      <c r="T131" s="83">
        <f t="shared" si="16"/>
        <v>35381.692840000003</v>
      </c>
      <c r="U131" s="83" t="e">
        <f t="shared" si="20"/>
        <v>#DIV/0!</v>
      </c>
      <c r="V131" s="83">
        <f t="shared" si="29"/>
        <v>98.955099915257321</v>
      </c>
      <c r="W131" s="83">
        <f t="shared" si="27"/>
        <v>98.955099915257321</v>
      </c>
      <c r="X131" s="90">
        <f t="shared" si="17"/>
        <v>98.955099915257321</v>
      </c>
    </row>
    <row r="132" spans="1:24" ht="78.75" hidden="1" x14ac:dyDescent="0.2">
      <c r="A132" s="23"/>
      <c r="B132" s="47" t="s">
        <v>51</v>
      </c>
      <c r="C132" s="83">
        <v>18755.2</v>
      </c>
      <c r="D132" s="84"/>
      <c r="E132" s="83">
        <v>18755.2</v>
      </c>
      <c r="F132" s="84"/>
      <c r="G132" s="83">
        <f t="shared" si="30"/>
        <v>18755.2</v>
      </c>
      <c r="H132" s="84"/>
      <c r="I132" s="83">
        <v>18755.2</v>
      </c>
      <c r="J132" s="91">
        <f t="shared" si="21"/>
        <v>0</v>
      </c>
      <c r="K132" s="83">
        <v>18755.2</v>
      </c>
      <c r="L132" s="84"/>
      <c r="M132" s="83">
        <f t="shared" si="31"/>
        <v>0</v>
      </c>
      <c r="N132" s="83">
        <v>18755.2</v>
      </c>
      <c r="O132" s="83">
        <f t="shared" si="18"/>
        <v>100</v>
      </c>
      <c r="P132" s="83">
        <v>18755.2</v>
      </c>
      <c r="Q132" s="83">
        <v>18553.05</v>
      </c>
      <c r="R132" s="83">
        <f t="shared" si="19"/>
        <v>-202.15000000000146</v>
      </c>
      <c r="S132" s="83"/>
      <c r="T132" s="83">
        <f t="shared" si="16"/>
        <v>18553.05</v>
      </c>
      <c r="U132" s="83" t="e">
        <f t="shared" si="20"/>
        <v>#DIV/0!</v>
      </c>
      <c r="V132" s="83">
        <f t="shared" si="29"/>
        <v>98.922165586077455</v>
      </c>
      <c r="W132" s="83">
        <f t="shared" si="27"/>
        <v>98.922165586077455</v>
      </c>
      <c r="X132" s="90">
        <f t="shared" si="17"/>
        <v>98.922165586077455</v>
      </c>
    </row>
    <row r="133" spans="1:24" ht="78.75" hidden="1" x14ac:dyDescent="0.2">
      <c r="A133" s="10"/>
      <c r="B133" s="46" t="s">
        <v>130</v>
      </c>
      <c r="C133" s="83">
        <v>66315.5</v>
      </c>
      <c r="D133" s="84"/>
      <c r="E133" s="83">
        <v>66315.5</v>
      </c>
      <c r="F133" s="84"/>
      <c r="G133" s="83">
        <f t="shared" si="30"/>
        <v>66315.5</v>
      </c>
      <c r="H133" s="84">
        <f>I133-G133</f>
        <v>918.80000000000291</v>
      </c>
      <c r="I133" s="83">
        <v>67234.3</v>
      </c>
      <c r="J133" s="91">
        <f t="shared" si="21"/>
        <v>0</v>
      </c>
      <c r="K133" s="83">
        <v>67234.3</v>
      </c>
      <c r="L133" s="84"/>
      <c r="M133" s="83">
        <f t="shared" si="31"/>
        <v>918.80000000000291</v>
      </c>
      <c r="N133" s="83">
        <v>68569.3</v>
      </c>
      <c r="O133" s="83">
        <f t="shared" si="18"/>
        <v>103.39860213675536</v>
      </c>
      <c r="P133" s="83">
        <v>68569.270999999993</v>
      </c>
      <c r="Q133" s="83">
        <v>67913.424610000002</v>
      </c>
      <c r="R133" s="83">
        <f t="shared" si="19"/>
        <v>-655.84638999999152</v>
      </c>
      <c r="S133" s="83"/>
      <c r="T133" s="83">
        <f t="shared" si="16"/>
        <v>67913.424610000002</v>
      </c>
      <c r="U133" s="83" t="e">
        <f t="shared" si="20"/>
        <v>#DIV/0!</v>
      </c>
      <c r="V133" s="83">
        <f t="shared" si="29"/>
        <v>102.40957937435442</v>
      </c>
      <c r="W133" s="83">
        <f t="shared" si="27"/>
        <v>99.043485364441523</v>
      </c>
      <c r="X133" s="90">
        <f t="shared" si="17"/>
        <v>99.043527252900219</v>
      </c>
    </row>
    <row r="134" spans="1:24" ht="63" hidden="1" x14ac:dyDescent="0.2">
      <c r="A134" s="10"/>
      <c r="B134" s="46" t="s">
        <v>123</v>
      </c>
      <c r="C134" s="83">
        <v>131</v>
      </c>
      <c r="D134" s="84"/>
      <c r="E134" s="83">
        <v>131</v>
      </c>
      <c r="F134" s="84"/>
      <c r="G134" s="83">
        <f t="shared" si="30"/>
        <v>131</v>
      </c>
      <c r="H134" s="84"/>
      <c r="I134" s="83">
        <v>131</v>
      </c>
      <c r="J134" s="91">
        <f t="shared" si="21"/>
        <v>0</v>
      </c>
      <c r="K134" s="83">
        <v>131</v>
      </c>
      <c r="L134" s="84"/>
      <c r="M134" s="83">
        <f t="shared" si="31"/>
        <v>0</v>
      </c>
      <c r="N134" s="83">
        <v>131</v>
      </c>
      <c r="O134" s="83">
        <f t="shared" si="18"/>
        <v>100</v>
      </c>
      <c r="P134" s="83">
        <v>131</v>
      </c>
      <c r="Q134" s="83">
        <v>103.90994999999999</v>
      </c>
      <c r="R134" s="83">
        <f t="shared" si="19"/>
        <v>-27.090050000000005</v>
      </c>
      <c r="S134" s="83"/>
      <c r="T134" s="83">
        <f t="shared" ref="T134:T197" si="32">Q134-S134</f>
        <v>103.90994999999999</v>
      </c>
      <c r="U134" s="83" t="e">
        <f t="shared" si="20"/>
        <v>#DIV/0!</v>
      </c>
      <c r="V134" s="83">
        <f t="shared" si="29"/>
        <v>79.320572519083967</v>
      </c>
      <c r="W134" s="83">
        <f t="shared" si="27"/>
        <v>79.320572519083967</v>
      </c>
      <c r="X134" s="90">
        <f t="shared" ref="X134:X178" si="33">Q134/P134*100</f>
        <v>79.320572519083967</v>
      </c>
    </row>
    <row r="135" spans="1:24" ht="47.25" hidden="1" x14ac:dyDescent="0.2">
      <c r="A135" s="10"/>
      <c r="B135" s="46" t="s">
        <v>20</v>
      </c>
      <c r="C135" s="83">
        <v>1185594.1000000001</v>
      </c>
      <c r="D135" s="84"/>
      <c r="E135" s="83">
        <v>1185594.1000000001</v>
      </c>
      <c r="F135" s="84"/>
      <c r="G135" s="83">
        <f t="shared" si="30"/>
        <v>1185594.1000000001</v>
      </c>
      <c r="H135" s="84">
        <f>I135-G135</f>
        <v>261129.79999999981</v>
      </c>
      <c r="I135" s="83">
        <v>1446723.9</v>
      </c>
      <c r="J135" s="91">
        <f t="shared" si="21"/>
        <v>0</v>
      </c>
      <c r="K135" s="83">
        <v>1446723.9</v>
      </c>
      <c r="L135" s="84"/>
      <c r="M135" s="83">
        <f t="shared" si="31"/>
        <v>261129.79999999981</v>
      </c>
      <c r="N135" s="83">
        <v>1446723.9</v>
      </c>
      <c r="O135" s="83">
        <f t="shared" ref="O135:O198" si="34">N135/C135*100</f>
        <v>122.02522768964519</v>
      </c>
      <c r="P135" s="83">
        <v>1505845.57546</v>
      </c>
      <c r="Q135" s="83">
        <v>1505845.57546</v>
      </c>
      <c r="R135" s="83">
        <f t="shared" ref="R135:R198" si="35">Q135-P135</f>
        <v>0</v>
      </c>
      <c r="S135" s="83"/>
      <c r="T135" s="83">
        <f t="shared" si="32"/>
        <v>1505845.57546</v>
      </c>
      <c r="U135" s="83" t="e">
        <f t="shared" ref="U135:U198" si="36">Q135/S135*100</f>
        <v>#DIV/0!</v>
      </c>
      <c r="V135" s="83">
        <f t="shared" si="29"/>
        <v>127.01189854605381</v>
      </c>
      <c r="W135" s="83">
        <f t="shared" si="27"/>
        <v>104.08659008536461</v>
      </c>
      <c r="X135" s="90">
        <f t="shared" si="33"/>
        <v>100</v>
      </c>
    </row>
    <row r="136" spans="1:24" ht="63" hidden="1" x14ac:dyDescent="0.2">
      <c r="A136" s="23"/>
      <c r="B136" s="46" t="s">
        <v>31</v>
      </c>
      <c r="C136" s="83">
        <v>18320.3</v>
      </c>
      <c r="D136" s="84"/>
      <c r="E136" s="83">
        <v>18320.3</v>
      </c>
      <c r="F136" s="84"/>
      <c r="G136" s="83">
        <f t="shared" si="30"/>
        <v>18320.3</v>
      </c>
      <c r="H136" s="84"/>
      <c r="I136" s="83">
        <v>18320.3</v>
      </c>
      <c r="J136" s="91">
        <f t="shared" si="21"/>
        <v>0</v>
      </c>
      <c r="K136" s="83">
        <v>18320.3</v>
      </c>
      <c r="L136" s="84">
        <f t="shared" si="25"/>
        <v>-2776.3999999999996</v>
      </c>
      <c r="M136" s="83">
        <f t="shared" si="31"/>
        <v>-2776.3999999999996</v>
      </c>
      <c r="N136" s="83">
        <v>15543.9</v>
      </c>
      <c r="O136" s="83">
        <f t="shared" si="34"/>
        <v>84.84522633362991</v>
      </c>
      <c r="P136" s="83">
        <v>15543.9</v>
      </c>
      <c r="Q136" s="83">
        <v>11756.348980000001</v>
      </c>
      <c r="R136" s="83">
        <f t="shared" si="35"/>
        <v>-3787.551019999999</v>
      </c>
      <c r="S136" s="83"/>
      <c r="T136" s="83">
        <f t="shared" si="32"/>
        <v>11756.348980000001</v>
      </c>
      <c r="U136" s="83" t="e">
        <f t="shared" si="36"/>
        <v>#DIV/0!</v>
      </c>
      <c r="V136" s="83">
        <f t="shared" si="29"/>
        <v>64.171159751750793</v>
      </c>
      <c r="W136" s="83">
        <f t="shared" si="27"/>
        <v>75.633200033453647</v>
      </c>
      <c r="X136" s="90">
        <f t="shared" si="33"/>
        <v>75.633200033453647</v>
      </c>
    </row>
    <row r="137" spans="1:24" ht="69" hidden="1" customHeight="1" x14ac:dyDescent="0.2">
      <c r="A137" s="10"/>
      <c r="B137" s="57" t="s">
        <v>34</v>
      </c>
      <c r="C137" s="83">
        <v>13325.3</v>
      </c>
      <c r="D137" s="84"/>
      <c r="E137" s="83">
        <v>13325.3</v>
      </c>
      <c r="F137" s="84"/>
      <c r="G137" s="83">
        <f t="shared" si="30"/>
        <v>13325.3</v>
      </c>
      <c r="H137" s="84"/>
      <c r="I137" s="83">
        <v>13325.3</v>
      </c>
      <c r="J137" s="91">
        <f t="shared" si="21"/>
        <v>0</v>
      </c>
      <c r="K137" s="83">
        <v>13325.3</v>
      </c>
      <c r="L137" s="84">
        <f t="shared" si="25"/>
        <v>-1903.6999999999989</v>
      </c>
      <c r="M137" s="83">
        <f t="shared" si="31"/>
        <v>-1903.6999999999989</v>
      </c>
      <c r="N137" s="83">
        <v>11421.6</v>
      </c>
      <c r="O137" s="83">
        <f t="shared" si="34"/>
        <v>85.713642469587938</v>
      </c>
      <c r="P137" s="83">
        <v>11421.6</v>
      </c>
      <c r="Q137" s="83">
        <v>7188.8197300000002</v>
      </c>
      <c r="R137" s="83">
        <f t="shared" si="35"/>
        <v>-4232.7802700000002</v>
      </c>
      <c r="S137" s="83"/>
      <c r="T137" s="83">
        <f t="shared" si="32"/>
        <v>7188.8197300000002</v>
      </c>
      <c r="U137" s="83" t="e">
        <f t="shared" si="36"/>
        <v>#DIV/0!</v>
      </c>
      <c r="V137" s="83">
        <f t="shared" si="29"/>
        <v>53.94865203785281</v>
      </c>
      <c r="W137" s="83">
        <f t="shared" si="27"/>
        <v>62.940566382993623</v>
      </c>
      <c r="X137" s="90">
        <f t="shared" si="33"/>
        <v>62.940566382993623</v>
      </c>
    </row>
    <row r="138" spans="1:24" ht="63" hidden="1" x14ac:dyDescent="0.2">
      <c r="A138" s="23"/>
      <c r="B138" s="46" t="s">
        <v>83</v>
      </c>
      <c r="C138" s="83">
        <v>144.1</v>
      </c>
      <c r="D138" s="84"/>
      <c r="E138" s="83">
        <v>144.1</v>
      </c>
      <c r="F138" s="84"/>
      <c r="G138" s="83">
        <f t="shared" si="30"/>
        <v>144.1</v>
      </c>
      <c r="H138" s="84"/>
      <c r="I138" s="83">
        <v>144.1</v>
      </c>
      <c r="J138" s="91">
        <f t="shared" si="21"/>
        <v>0</v>
      </c>
      <c r="K138" s="83">
        <v>144.1</v>
      </c>
      <c r="L138" s="84"/>
      <c r="M138" s="83">
        <f t="shared" si="31"/>
        <v>0</v>
      </c>
      <c r="N138" s="83">
        <v>144.1</v>
      </c>
      <c r="O138" s="83">
        <f t="shared" si="34"/>
        <v>100</v>
      </c>
      <c r="P138" s="83">
        <v>144.1</v>
      </c>
      <c r="Q138" s="83">
        <v>129.66249999999999</v>
      </c>
      <c r="R138" s="83">
        <f t="shared" si="35"/>
        <v>-14.4375</v>
      </c>
      <c r="S138" s="83"/>
      <c r="T138" s="83">
        <f t="shared" si="32"/>
        <v>129.66249999999999</v>
      </c>
      <c r="U138" s="83" t="e">
        <f t="shared" si="36"/>
        <v>#DIV/0!</v>
      </c>
      <c r="V138" s="83">
        <f t="shared" si="29"/>
        <v>89.98091603053436</v>
      </c>
      <c r="W138" s="83">
        <f t="shared" ref="W138:W169" si="37">Q138/N138*100</f>
        <v>89.98091603053436</v>
      </c>
      <c r="X138" s="90">
        <f t="shared" si="33"/>
        <v>89.98091603053436</v>
      </c>
    </row>
    <row r="139" spans="1:24" ht="63" hidden="1" x14ac:dyDescent="0.2">
      <c r="A139" s="10"/>
      <c r="B139" s="46" t="s">
        <v>30</v>
      </c>
      <c r="C139" s="83">
        <v>594295.4</v>
      </c>
      <c r="D139" s="84"/>
      <c r="E139" s="83">
        <v>594295.4</v>
      </c>
      <c r="F139" s="84"/>
      <c r="G139" s="83">
        <f t="shared" si="30"/>
        <v>594295.4</v>
      </c>
      <c r="H139" s="84">
        <f>I139-G139</f>
        <v>603589.6</v>
      </c>
      <c r="I139" s="83">
        <v>1197885</v>
      </c>
      <c r="J139" s="91">
        <f t="shared" ref="J139:J178" si="38">K139-I139</f>
        <v>0</v>
      </c>
      <c r="K139" s="83">
        <v>1197885</v>
      </c>
      <c r="L139" s="84"/>
      <c r="M139" s="83">
        <f t="shared" si="31"/>
        <v>603589.6</v>
      </c>
      <c r="N139" s="83">
        <v>1914214</v>
      </c>
      <c r="O139" s="83">
        <f t="shared" si="34"/>
        <v>322.0980677286077</v>
      </c>
      <c r="P139" s="83">
        <v>1945206.5416199998</v>
      </c>
      <c r="Q139" s="83">
        <v>1945206.5416199998</v>
      </c>
      <c r="R139" s="83">
        <f t="shared" si="35"/>
        <v>0</v>
      </c>
      <c r="S139" s="83"/>
      <c r="T139" s="83">
        <f t="shared" si="32"/>
        <v>1945206.5416199998</v>
      </c>
      <c r="U139" s="83" t="e">
        <f t="shared" si="36"/>
        <v>#DIV/0!</v>
      </c>
      <c r="V139" s="83">
        <f t="shared" si="29"/>
        <v>327.31307387201713</v>
      </c>
      <c r="W139" s="83">
        <f t="shared" si="37"/>
        <v>101.6190740230716</v>
      </c>
      <c r="X139" s="90">
        <f t="shared" si="33"/>
        <v>100</v>
      </c>
    </row>
    <row r="140" spans="1:24" ht="110.25" hidden="1" x14ac:dyDescent="0.2">
      <c r="A140" s="10"/>
      <c r="B140" s="47" t="s">
        <v>84</v>
      </c>
      <c r="C140" s="83">
        <v>594294</v>
      </c>
      <c r="D140" s="84"/>
      <c r="E140" s="83">
        <v>594294</v>
      </c>
      <c r="F140" s="84"/>
      <c r="G140" s="83">
        <f t="shared" si="30"/>
        <v>594294</v>
      </c>
      <c r="H140" s="84">
        <f>I140-G140</f>
        <v>63802.400000000023</v>
      </c>
      <c r="I140" s="83">
        <v>658096.4</v>
      </c>
      <c r="J140" s="91">
        <f t="shared" si="38"/>
        <v>0</v>
      </c>
      <c r="K140" s="83">
        <v>658096.4</v>
      </c>
      <c r="L140" s="84">
        <f t="shared" ref="L140:L177" si="39">N140-K140</f>
        <v>-86578.599999999977</v>
      </c>
      <c r="M140" s="83">
        <f t="shared" si="31"/>
        <v>-22776.199999999953</v>
      </c>
      <c r="N140" s="83">
        <v>571517.80000000005</v>
      </c>
      <c r="O140" s="83">
        <f t="shared" si="34"/>
        <v>96.167519779772306</v>
      </c>
      <c r="P140" s="83">
        <v>571517.80000000005</v>
      </c>
      <c r="Q140" s="83">
        <v>564606.91827000002</v>
      </c>
      <c r="R140" s="83">
        <f t="shared" si="35"/>
        <v>-6910.8817300000228</v>
      </c>
      <c r="S140" s="83"/>
      <c r="T140" s="83">
        <f t="shared" si="32"/>
        <v>564606.91827000002</v>
      </c>
      <c r="U140" s="83" t="e">
        <f t="shared" si="36"/>
        <v>#DIV/0!</v>
      </c>
      <c r="V140" s="83">
        <f t="shared" si="29"/>
        <v>95.004647240254826</v>
      </c>
      <c r="W140" s="83">
        <f t="shared" si="37"/>
        <v>98.790784516247783</v>
      </c>
      <c r="X140" s="90">
        <f t="shared" si="33"/>
        <v>98.790784516247783</v>
      </c>
    </row>
    <row r="141" spans="1:24" ht="31.5" hidden="1" x14ac:dyDescent="0.2">
      <c r="A141" s="10"/>
      <c r="B141" s="47" t="s">
        <v>85</v>
      </c>
      <c r="C141" s="83">
        <v>45729.4</v>
      </c>
      <c r="D141" s="84"/>
      <c r="E141" s="83">
        <v>45729.4</v>
      </c>
      <c r="F141" s="84"/>
      <c r="G141" s="83">
        <f t="shared" si="30"/>
        <v>45729.4</v>
      </c>
      <c r="H141" s="84"/>
      <c r="I141" s="83">
        <v>45729.4</v>
      </c>
      <c r="J141" s="91">
        <f t="shared" si="38"/>
        <v>0</v>
      </c>
      <c r="K141" s="83">
        <v>45729.4</v>
      </c>
      <c r="L141" s="84"/>
      <c r="M141" s="83">
        <f t="shared" ref="M141:M212" si="40">D141+F141+H141+J141+L141</f>
        <v>0</v>
      </c>
      <c r="N141" s="83">
        <v>45729.4</v>
      </c>
      <c r="O141" s="83">
        <f t="shared" si="34"/>
        <v>100</v>
      </c>
      <c r="P141" s="83">
        <v>45729.4</v>
      </c>
      <c r="Q141" s="83">
        <v>45729.4</v>
      </c>
      <c r="R141" s="83">
        <f t="shared" si="35"/>
        <v>0</v>
      </c>
      <c r="S141" s="83"/>
      <c r="T141" s="83">
        <f t="shared" si="32"/>
        <v>45729.4</v>
      </c>
      <c r="U141" s="83" t="e">
        <f t="shared" si="36"/>
        <v>#DIV/0!</v>
      </c>
      <c r="V141" s="83">
        <f t="shared" si="29"/>
        <v>100</v>
      </c>
      <c r="W141" s="83">
        <f t="shared" si="37"/>
        <v>100</v>
      </c>
      <c r="X141" s="90">
        <f t="shared" si="33"/>
        <v>100</v>
      </c>
    </row>
    <row r="142" spans="1:24" ht="94.5" hidden="1" x14ac:dyDescent="0.2">
      <c r="A142" s="10"/>
      <c r="B142" s="47" t="s">
        <v>86</v>
      </c>
      <c r="C142" s="83">
        <v>10714.3</v>
      </c>
      <c r="D142" s="84"/>
      <c r="E142" s="83">
        <v>10714.3</v>
      </c>
      <c r="F142" s="84">
        <v>48.9</v>
      </c>
      <c r="G142" s="83">
        <f t="shared" si="30"/>
        <v>10763.199999999999</v>
      </c>
      <c r="H142" s="84"/>
      <c r="I142" s="83">
        <v>10763.199999999999</v>
      </c>
      <c r="J142" s="91">
        <f t="shared" si="38"/>
        <v>0</v>
      </c>
      <c r="K142" s="83">
        <v>10763.2</v>
      </c>
      <c r="L142" s="84"/>
      <c r="M142" s="83">
        <f t="shared" si="40"/>
        <v>48.9</v>
      </c>
      <c r="N142" s="83">
        <v>10763.2</v>
      </c>
      <c r="O142" s="83">
        <f t="shared" si="34"/>
        <v>100.45639939146749</v>
      </c>
      <c r="P142" s="83">
        <v>10763.2</v>
      </c>
      <c r="Q142" s="83">
        <v>10763.2</v>
      </c>
      <c r="R142" s="83">
        <f t="shared" si="35"/>
        <v>0</v>
      </c>
      <c r="S142" s="83"/>
      <c r="T142" s="83">
        <f t="shared" si="32"/>
        <v>10763.2</v>
      </c>
      <c r="U142" s="83" t="e">
        <f t="shared" si="36"/>
        <v>#DIV/0!</v>
      </c>
      <c r="V142" s="83">
        <f t="shared" si="29"/>
        <v>100.45639939146749</v>
      </c>
      <c r="W142" s="83">
        <f t="shared" si="37"/>
        <v>100</v>
      </c>
      <c r="X142" s="90">
        <f t="shared" si="33"/>
        <v>100</v>
      </c>
    </row>
    <row r="143" spans="1:24" ht="78.75" hidden="1" x14ac:dyDescent="0.2">
      <c r="A143" s="10"/>
      <c r="B143" s="47" t="s">
        <v>87</v>
      </c>
      <c r="C143" s="83">
        <v>45456.4</v>
      </c>
      <c r="D143" s="84"/>
      <c r="E143" s="83">
        <v>45456.4</v>
      </c>
      <c r="F143" s="84">
        <v>16.399999999999999</v>
      </c>
      <c r="G143" s="83">
        <f t="shared" si="30"/>
        <v>45472.800000000003</v>
      </c>
      <c r="H143" s="84"/>
      <c r="I143" s="83">
        <v>45472.800000000003</v>
      </c>
      <c r="J143" s="91">
        <f t="shared" si="38"/>
        <v>0</v>
      </c>
      <c r="K143" s="83">
        <v>45472.800000000003</v>
      </c>
      <c r="L143" s="84"/>
      <c r="M143" s="83">
        <f t="shared" si="40"/>
        <v>16.399999999999999</v>
      </c>
      <c r="N143" s="83">
        <v>45472.800000000003</v>
      </c>
      <c r="O143" s="83">
        <f t="shared" si="34"/>
        <v>100.03607852799605</v>
      </c>
      <c r="P143" s="83">
        <v>45472.800000000003</v>
      </c>
      <c r="Q143" s="83">
        <v>45472.800000000003</v>
      </c>
      <c r="R143" s="83">
        <f t="shared" si="35"/>
        <v>0</v>
      </c>
      <c r="S143" s="83"/>
      <c r="T143" s="83">
        <f t="shared" si="32"/>
        <v>45472.800000000003</v>
      </c>
      <c r="U143" s="83" t="e">
        <f t="shared" si="36"/>
        <v>#DIV/0!</v>
      </c>
      <c r="V143" s="83">
        <f t="shared" si="29"/>
        <v>100.03607852799605</v>
      </c>
      <c r="W143" s="83">
        <f t="shared" si="37"/>
        <v>100</v>
      </c>
      <c r="X143" s="90">
        <f t="shared" si="33"/>
        <v>100</v>
      </c>
    </row>
    <row r="144" spans="1:24" ht="110.25" hidden="1" x14ac:dyDescent="0.2">
      <c r="A144" s="10"/>
      <c r="B144" s="47" t="s">
        <v>88</v>
      </c>
      <c r="C144" s="83">
        <v>242338.1</v>
      </c>
      <c r="D144" s="84"/>
      <c r="E144" s="83">
        <v>242338.1</v>
      </c>
      <c r="F144" s="84">
        <v>283.5</v>
      </c>
      <c r="G144" s="83">
        <f t="shared" si="30"/>
        <v>242621.6</v>
      </c>
      <c r="H144" s="84"/>
      <c r="I144" s="83">
        <v>242621.6</v>
      </c>
      <c r="J144" s="91">
        <f t="shared" si="38"/>
        <v>0</v>
      </c>
      <c r="K144" s="83">
        <v>242621.6</v>
      </c>
      <c r="L144" s="84">
        <f>N144-K144</f>
        <v>6659.6999999999825</v>
      </c>
      <c r="M144" s="83">
        <f t="shared" si="40"/>
        <v>6943.1999999999825</v>
      </c>
      <c r="N144" s="83">
        <v>249281.3</v>
      </c>
      <c r="O144" s="83">
        <f t="shared" si="34"/>
        <v>102.86508807323322</v>
      </c>
      <c r="P144" s="83">
        <v>249281.3</v>
      </c>
      <c r="Q144" s="83">
        <v>249084.772</v>
      </c>
      <c r="R144" s="83">
        <f t="shared" si="35"/>
        <v>-196.52799999999115</v>
      </c>
      <c r="S144" s="83"/>
      <c r="T144" s="83">
        <f t="shared" si="32"/>
        <v>249084.772</v>
      </c>
      <c r="U144" s="83" t="e">
        <f t="shared" si="36"/>
        <v>#DIV/0!</v>
      </c>
      <c r="V144" s="83">
        <f t="shared" si="29"/>
        <v>102.78399145656418</v>
      </c>
      <c r="W144" s="83">
        <f t="shared" si="37"/>
        <v>99.921162156968862</v>
      </c>
      <c r="X144" s="90">
        <f t="shared" si="33"/>
        <v>99.921162156968862</v>
      </c>
    </row>
    <row r="145" spans="1:24" ht="47.25" hidden="1" x14ac:dyDescent="0.2">
      <c r="A145" s="10"/>
      <c r="B145" s="47" t="s">
        <v>89</v>
      </c>
      <c r="C145" s="83">
        <v>24117</v>
      </c>
      <c r="D145" s="84"/>
      <c r="E145" s="83">
        <v>24117</v>
      </c>
      <c r="F145" s="84"/>
      <c r="G145" s="83">
        <f t="shared" si="30"/>
        <v>24117</v>
      </c>
      <c r="H145" s="84"/>
      <c r="I145" s="83">
        <v>24117</v>
      </c>
      <c r="J145" s="91">
        <f t="shared" si="38"/>
        <v>0</v>
      </c>
      <c r="K145" s="83">
        <v>24117</v>
      </c>
      <c r="L145" s="84"/>
      <c r="M145" s="83">
        <f t="shared" si="40"/>
        <v>0</v>
      </c>
      <c r="N145" s="83">
        <v>24117</v>
      </c>
      <c r="O145" s="83">
        <f t="shared" si="34"/>
        <v>100</v>
      </c>
      <c r="P145" s="83">
        <v>24117</v>
      </c>
      <c r="Q145" s="83"/>
      <c r="R145" s="83">
        <f t="shared" si="35"/>
        <v>-24117</v>
      </c>
      <c r="S145" s="83"/>
      <c r="T145" s="83">
        <f t="shared" si="32"/>
        <v>0</v>
      </c>
      <c r="U145" s="83" t="e">
        <f t="shared" si="36"/>
        <v>#DIV/0!</v>
      </c>
      <c r="V145" s="83">
        <f t="shared" si="29"/>
        <v>0</v>
      </c>
      <c r="W145" s="83">
        <f t="shared" si="37"/>
        <v>0</v>
      </c>
      <c r="X145" s="90">
        <f t="shared" si="33"/>
        <v>0</v>
      </c>
    </row>
    <row r="146" spans="1:24" ht="47.25" hidden="1" x14ac:dyDescent="0.2">
      <c r="A146" s="23"/>
      <c r="B146" s="47" t="s">
        <v>90</v>
      </c>
      <c r="C146" s="83">
        <v>1092054.8999999999</v>
      </c>
      <c r="D146" s="84"/>
      <c r="E146" s="83">
        <v>1092054.8999999999</v>
      </c>
      <c r="F146" s="84"/>
      <c r="G146" s="83">
        <f t="shared" si="30"/>
        <v>1092054.8999999999</v>
      </c>
      <c r="H146" s="84"/>
      <c r="I146" s="83">
        <v>1092054.8999999999</v>
      </c>
      <c r="J146" s="91">
        <f t="shared" si="38"/>
        <v>0</v>
      </c>
      <c r="K146" s="83">
        <v>1092054.8999999999</v>
      </c>
      <c r="L146" s="84"/>
      <c r="M146" s="83">
        <f t="shared" si="40"/>
        <v>0</v>
      </c>
      <c r="N146" s="83">
        <v>1166904.5</v>
      </c>
      <c r="O146" s="83">
        <f t="shared" si="34"/>
        <v>106.85401439066847</v>
      </c>
      <c r="P146" s="83">
        <v>1166904.5</v>
      </c>
      <c r="Q146" s="83">
        <v>1158622.6346800001</v>
      </c>
      <c r="R146" s="83">
        <f t="shared" si="35"/>
        <v>-8281.8653199998662</v>
      </c>
      <c r="S146" s="83"/>
      <c r="T146" s="83">
        <f t="shared" si="32"/>
        <v>1158622.6346800001</v>
      </c>
      <c r="U146" s="83" t="e">
        <f t="shared" si="36"/>
        <v>#DIV/0!</v>
      </c>
      <c r="V146" s="83">
        <f t="shared" si="29"/>
        <v>106.09563994264393</v>
      </c>
      <c r="W146" s="83">
        <f t="shared" si="37"/>
        <v>99.290270513139689</v>
      </c>
      <c r="X146" s="90">
        <f t="shared" si="33"/>
        <v>99.290270513139689</v>
      </c>
    </row>
    <row r="147" spans="1:24" ht="31.5" hidden="1" x14ac:dyDescent="0.2">
      <c r="A147" s="23"/>
      <c r="B147" s="47" t="s">
        <v>91</v>
      </c>
      <c r="C147" s="83">
        <v>141669.4</v>
      </c>
      <c r="D147" s="84"/>
      <c r="E147" s="83">
        <v>141669.4</v>
      </c>
      <c r="F147" s="84"/>
      <c r="G147" s="83">
        <f t="shared" si="30"/>
        <v>141669.4</v>
      </c>
      <c r="H147" s="84"/>
      <c r="I147" s="83">
        <v>141669.4</v>
      </c>
      <c r="J147" s="91">
        <f t="shared" si="38"/>
        <v>0</v>
      </c>
      <c r="K147" s="83">
        <v>141669.4</v>
      </c>
      <c r="L147" s="84"/>
      <c r="M147" s="83">
        <f t="shared" si="40"/>
        <v>0</v>
      </c>
      <c r="N147" s="83">
        <v>141669.4</v>
      </c>
      <c r="O147" s="83">
        <f t="shared" si="34"/>
        <v>100</v>
      </c>
      <c r="P147" s="83">
        <v>141669.4</v>
      </c>
      <c r="Q147" s="83">
        <v>130080.94997</v>
      </c>
      <c r="R147" s="83">
        <f t="shared" si="35"/>
        <v>-11588.450029999993</v>
      </c>
      <c r="S147" s="83"/>
      <c r="T147" s="83">
        <f t="shared" si="32"/>
        <v>130080.94997</v>
      </c>
      <c r="U147" s="83" t="e">
        <f t="shared" si="36"/>
        <v>#DIV/0!</v>
      </c>
      <c r="V147" s="83">
        <f t="shared" si="29"/>
        <v>91.820075450308963</v>
      </c>
      <c r="W147" s="83">
        <f t="shared" si="37"/>
        <v>91.820075450308963</v>
      </c>
      <c r="X147" s="90">
        <f t="shared" si="33"/>
        <v>91.820075450308963</v>
      </c>
    </row>
    <row r="148" spans="1:24" s="26" customFormat="1" hidden="1" x14ac:dyDescent="0.3">
      <c r="A148" s="58"/>
      <c r="B148" s="54" t="s">
        <v>234</v>
      </c>
      <c r="C148" s="85">
        <f>SUM(C151:C177)</f>
        <v>2189711</v>
      </c>
      <c r="D148" s="86">
        <f>E148-C148</f>
        <v>467710.29999999981</v>
      </c>
      <c r="E148" s="85">
        <f>SUM(E151:E177)</f>
        <v>2657421.2999999998</v>
      </c>
      <c r="F148" s="86">
        <f>G148-E148</f>
        <v>654524.80000000075</v>
      </c>
      <c r="G148" s="85">
        <f>SUM(G151:G178)</f>
        <v>3311946.1000000006</v>
      </c>
      <c r="H148" s="86">
        <f>I148-G148</f>
        <v>1296589.3999999985</v>
      </c>
      <c r="I148" s="85">
        <f>SUM(I151:I178)</f>
        <v>4608535.4999999991</v>
      </c>
      <c r="J148" s="91">
        <f>K148-I148</f>
        <v>0</v>
      </c>
      <c r="K148" s="85">
        <f>SUM(K151:K178)</f>
        <v>4608535.4999999991</v>
      </c>
      <c r="L148" s="86">
        <f t="shared" si="39"/>
        <v>739717.20000000112</v>
      </c>
      <c r="M148" s="85">
        <f>D148+F148+H148+J148+L148</f>
        <v>3158541.7</v>
      </c>
      <c r="N148" s="85">
        <f>SUM(N149:N178)</f>
        <v>5348252.7</v>
      </c>
      <c r="O148" s="85">
        <f t="shared" si="34"/>
        <v>244.24468343082717</v>
      </c>
      <c r="P148" s="85">
        <f>P42-P43-P52-P123</f>
        <v>5784048.9875499969</v>
      </c>
      <c r="Q148" s="85">
        <f>Q42-Q43-Q52-Q123</f>
        <v>5160201.9824399985</v>
      </c>
      <c r="R148" s="83">
        <f t="shared" si="35"/>
        <v>-623847.0051099984</v>
      </c>
      <c r="S148" s="85">
        <v>2980999.4</v>
      </c>
      <c r="T148" s="85">
        <f t="shared" si="32"/>
        <v>2179202.5824399986</v>
      </c>
      <c r="U148" s="85">
        <f t="shared" si="36"/>
        <v>173.10308691910501</v>
      </c>
      <c r="V148" s="85">
        <f t="shared" si="29"/>
        <v>235.65675938240247</v>
      </c>
      <c r="W148" s="85">
        <f t="shared" si="37"/>
        <v>96.48388496003561</v>
      </c>
      <c r="X148" s="90">
        <f t="shared" si="33"/>
        <v>89.214354746081654</v>
      </c>
    </row>
    <row r="149" spans="1:24" s="26" customFormat="1" ht="63" hidden="1" x14ac:dyDescent="0.3">
      <c r="A149" s="58"/>
      <c r="B149" s="70" t="s">
        <v>274</v>
      </c>
      <c r="C149" s="85"/>
      <c r="D149" s="86"/>
      <c r="E149" s="85"/>
      <c r="F149" s="86"/>
      <c r="G149" s="85"/>
      <c r="H149" s="86"/>
      <c r="I149" s="85"/>
      <c r="J149" s="91"/>
      <c r="K149" s="85"/>
      <c r="L149" s="86"/>
      <c r="M149" s="85"/>
      <c r="N149" s="96"/>
      <c r="O149" s="85" t="e">
        <f t="shared" si="34"/>
        <v>#DIV/0!</v>
      </c>
      <c r="P149" s="83">
        <v>11038.093939999999</v>
      </c>
      <c r="Q149" s="83">
        <v>11038.093939999999</v>
      </c>
      <c r="R149" s="83">
        <f t="shared" si="35"/>
        <v>0</v>
      </c>
      <c r="S149" s="83"/>
      <c r="T149" s="96">
        <f t="shared" si="32"/>
        <v>11038.093939999999</v>
      </c>
      <c r="U149" s="85" t="e">
        <f t="shared" si="36"/>
        <v>#DIV/0!</v>
      </c>
      <c r="V149" s="85" t="e">
        <f t="shared" si="29"/>
        <v>#DIV/0!</v>
      </c>
      <c r="W149" s="85" t="e">
        <f t="shared" si="37"/>
        <v>#DIV/0!</v>
      </c>
      <c r="X149" s="90">
        <f t="shared" si="33"/>
        <v>100</v>
      </c>
    </row>
    <row r="150" spans="1:24" s="26" customFormat="1" ht="63" hidden="1" x14ac:dyDescent="0.3">
      <c r="A150" s="58"/>
      <c r="B150" s="70" t="s">
        <v>275</v>
      </c>
      <c r="C150" s="85"/>
      <c r="D150" s="86"/>
      <c r="E150" s="85"/>
      <c r="F150" s="86"/>
      <c r="G150" s="85"/>
      <c r="H150" s="86"/>
      <c r="I150" s="85"/>
      <c r="J150" s="91"/>
      <c r="K150" s="85"/>
      <c r="L150" s="86"/>
      <c r="M150" s="85"/>
      <c r="N150" s="96"/>
      <c r="O150" s="85" t="e">
        <f t="shared" si="34"/>
        <v>#DIV/0!</v>
      </c>
      <c r="P150" s="83">
        <v>3105.12077</v>
      </c>
      <c r="Q150" s="83">
        <v>3105.12077</v>
      </c>
      <c r="R150" s="83">
        <f t="shared" si="35"/>
        <v>0</v>
      </c>
      <c r="S150" s="83"/>
      <c r="T150" s="96">
        <f t="shared" si="32"/>
        <v>3105.12077</v>
      </c>
      <c r="U150" s="85" t="e">
        <f t="shared" si="36"/>
        <v>#DIV/0!</v>
      </c>
      <c r="V150" s="85" t="e">
        <f t="shared" si="29"/>
        <v>#DIV/0!</v>
      </c>
      <c r="W150" s="85" t="e">
        <f t="shared" si="37"/>
        <v>#DIV/0!</v>
      </c>
      <c r="X150" s="90">
        <f t="shared" si="33"/>
        <v>100</v>
      </c>
    </row>
    <row r="151" spans="1:24" ht="63" hidden="1" x14ac:dyDescent="0.2">
      <c r="A151" s="23"/>
      <c r="B151" s="59" t="s">
        <v>42</v>
      </c>
      <c r="C151" s="83">
        <v>88294.6</v>
      </c>
      <c r="D151" s="84"/>
      <c r="E151" s="83">
        <v>88294.6</v>
      </c>
      <c r="F151" s="84">
        <v>49.6</v>
      </c>
      <c r="G151" s="83">
        <f>E151+F151</f>
        <v>88344.200000000012</v>
      </c>
      <c r="H151" s="84"/>
      <c r="I151" s="83">
        <v>88344.200000000012</v>
      </c>
      <c r="J151" s="91">
        <f t="shared" si="38"/>
        <v>0</v>
      </c>
      <c r="K151" s="83">
        <v>88344.2</v>
      </c>
      <c r="L151" s="84"/>
      <c r="M151" s="83">
        <f t="shared" si="40"/>
        <v>49.6</v>
      </c>
      <c r="N151" s="83">
        <v>88344.2</v>
      </c>
      <c r="O151" s="83">
        <f t="shared" si="34"/>
        <v>100.05617557585626</v>
      </c>
      <c r="P151" s="83">
        <v>88344.2</v>
      </c>
      <c r="Q151" s="83">
        <v>87918.486279999997</v>
      </c>
      <c r="R151" s="83">
        <f t="shared" si="35"/>
        <v>-425.71371999999974</v>
      </c>
      <c r="S151" s="83"/>
      <c r="T151" s="83">
        <f t="shared" si="32"/>
        <v>87918.486279999997</v>
      </c>
      <c r="U151" s="83" t="e">
        <f t="shared" si="36"/>
        <v>#DIV/0!</v>
      </c>
      <c r="V151" s="83">
        <f t="shared" si="29"/>
        <v>99.574024096603864</v>
      </c>
      <c r="W151" s="83">
        <f t="shared" si="37"/>
        <v>99.518119220050664</v>
      </c>
      <c r="X151" s="90">
        <f t="shared" si="33"/>
        <v>99.518119220050664</v>
      </c>
    </row>
    <row r="152" spans="1:24" ht="63" hidden="1" x14ac:dyDescent="0.2">
      <c r="A152" s="23"/>
      <c r="B152" s="59" t="s">
        <v>92</v>
      </c>
      <c r="C152" s="83">
        <v>489370.8</v>
      </c>
      <c r="D152" s="84"/>
      <c r="E152" s="83">
        <v>489370.8</v>
      </c>
      <c r="F152" s="84"/>
      <c r="G152" s="83">
        <f>E152+F152</f>
        <v>489370.8</v>
      </c>
      <c r="H152" s="84"/>
      <c r="I152" s="83">
        <v>489370.8</v>
      </c>
      <c r="J152" s="91">
        <f t="shared" si="38"/>
        <v>0</v>
      </c>
      <c r="K152" s="83">
        <v>489370.8</v>
      </c>
      <c r="L152" s="84"/>
      <c r="M152" s="83">
        <f t="shared" si="40"/>
        <v>0</v>
      </c>
      <c r="N152" s="83">
        <v>489370.8</v>
      </c>
      <c r="O152" s="83">
        <f t="shared" si="34"/>
        <v>100</v>
      </c>
      <c r="P152" s="83">
        <v>489370.8</v>
      </c>
      <c r="Q152" s="83">
        <v>489370.79942</v>
      </c>
      <c r="R152" s="83">
        <f t="shared" si="35"/>
        <v>-5.7999999262392521E-4</v>
      </c>
      <c r="S152" s="83"/>
      <c r="T152" s="83">
        <f t="shared" si="32"/>
        <v>489370.79942</v>
      </c>
      <c r="U152" s="83" t="e">
        <f t="shared" si="36"/>
        <v>#DIV/0!</v>
      </c>
      <c r="V152" s="83">
        <f t="shared" si="29"/>
        <v>99.999999881480463</v>
      </c>
      <c r="W152" s="83">
        <f t="shared" si="37"/>
        <v>99.999999881480463</v>
      </c>
      <c r="X152" s="90">
        <f t="shared" si="33"/>
        <v>99.999999881480463</v>
      </c>
    </row>
    <row r="153" spans="1:24" ht="63" hidden="1" x14ac:dyDescent="0.2">
      <c r="A153" s="10"/>
      <c r="B153" s="46" t="s">
        <v>93</v>
      </c>
      <c r="C153" s="83">
        <v>130499.7</v>
      </c>
      <c r="D153" s="84"/>
      <c r="E153" s="83">
        <v>130499.7</v>
      </c>
      <c r="F153" s="84"/>
      <c r="G153" s="83">
        <f>E153+F153</f>
        <v>130499.7</v>
      </c>
      <c r="H153" s="84"/>
      <c r="I153" s="83">
        <v>130499.7</v>
      </c>
      <c r="J153" s="91">
        <f t="shared" si="38"/>
        <v>0</v>
      </c>
      <c r="K153" s="83">
        <v>130499.7</v>
      </c>
      <c r="L153" s="84"/>
      <c r="M153" s="83">
        <f t="shared" si="40"/>
        <v>0</v>
      </c>
      <c r="N153" s="83">
        <v>130499.7</v>
      </c>
      <c r="O153" s="83">
        <f t="shared" si="34"/>
        <v>100</v>
      </c>
      <c r="P153" s="83">
        <v>130499.7</v>
      </c>
      <c r="Q153" s="83">
        <v>101146.03</v>
      </c>
      <c r="R153" s="83">
        <f t="shared" si="35"/>
        <v>-29353.67</v>
      </c>
      <c r="S153" s="83"/>
      <c r="T153" s="83">
        <f t="shared" si="32"/>
        <v>101146.03</v>
      </c>
      <c r="U153" s="83" t="e">
        <f t="shared" si="36"/>
        <v>#DIV/0!</v>
      </c>
      <c r="V153" s="83">
        <f t="shared" si="29"/>
        <v>77.50671457482278</v>
      </c>
      <c r="W153" s="83">
        <f t="shared" si="37"/>
        <v>77.50671457482278</v>
      </c>
      <c r="X153" s="90">
        <f t="shared" si="33"/>
        <v>77.50671457482278</v>
      </c>
    </row>
    <row r="154" spans="1:24" ht="78.75" hidden="1" x14ac:dyDescent="0.2">
      <c r="A154" s="23"/>
      <c r="B154" s="46" t="s">
        <v>131</v>
      </c>
      <c r="C154" s="83">
        <v>397234.7</v>
      </c>
      <c r="D154" s="84"/>
      <c r="E154" s="83">
        <v>397234.7</v>
      </c>
      <c r="F154" s="84"/>
      <c r="G154" s="83">
        <f>E154+F154</f>
        <v>397234.7</v>
      </c>
      <c r="H154" s="84"/>
      <c r="I154" s="83">
        <v>397234.7</v>
      </c>
      <c r="J154" s="91">
        <f t="shared" si="38"/>
        <v>0</v>
      </c>
      <c r="K154" s="83">
        <v>397234.7</v>
      </c>
      <c r="L154" s="84"/>
      <c r="M154" s="83">
        <f t="shared" si="40"/>
        <v>0</v>
      </c>
      <c r="N154" s="83">
        <v>397234.7</v>
      </c>
      <c r="O154" s="83">
        <f t="shared" si="34"/>
        <v>100</v>
      </c>
      <c r="P154" s="83">
        <v>397234.7</v>
      </c>
      <c r="Q154" s="83">
        <v>131389.11983000001</v>
      </c>
      <c r="R154" s="83">
        <f t="shared" si="35"/>
        <v>-265845.58016999997</v>
      </c>
      <c r="S154" s="83"/>
      <c r="T154" s="83">
        <f t="shared" si="32"/>
        <v>131389.11983000001</v>
      </c>
      <c r="U154" s="83" t="e">
        <f t="shared" si="36"/>
        <v>#DIV/0!</v>
      </c>
      <c r="V154" s="83">
        <f t="shared" si="29"/>
        <v>33.075942215017974</v>
      </c>
      <c r="W154" s="83">
        <f t="shared" si="37"/>
        <v>33.075942215017974</v>
      </c>
      <c r="X154" s="90">
        <f t="shared" si="33"/>
        <v>33.075942215017974</v>
      </c>
    </row>
    <row r="155" spans="1:24" ht="189" hidden="1" x14ac:dyDescent="0.2">
      <c r="A155" s="23"/>
      <c r="B155" s="46" t="s">
        <v>94</v>
      </c>
      <c r="C155" s="83">
        <v>3470.7</v>
      </c>
      <c r="D155" s="84"/>
      <c r="E155" s="83">
        <v>3470.7</v>
      </c>
      <c r="F155" s="84"/>
      <c r="G155" s="83">
        <f>E155+F155</f>
        <v>3470.7</v>
      </c>
      <c r="H155" s="84"/>
      <c r="I155" s="83">
        <v>3470.7</v>
      </c>
      <c r="J155" s="91">
        <f t="shared" si="38"/>
        <v>0</v>
      </c>
      <c r="K155" s="83">
        <v>3470.7</v>
      </c>
      <c r="L155" s="84"/>
      <c r="M155" s="83">
        <f t="shared" si="40"/>
        <v>0</v>
      </c>
      <c r="N155" s="83">
        <v>3470.7</v>
      </c>
      <c r="O155" s="83">
        <f t="shared" si="34"/>
        <v>100</v>
      </c>
      <c r="P155" s="83">
        <v>3470.7</v>
      </c>
      <c r="Q155" s="83">
        <v>3470.7</v>
      </c>
      <c r="R155" s="83">
        <f t="shared" si="35"/>
        <v>0</v>
      </c>
      <c r="S155" s="83"/>
      <c r="T155" s="83">
        <f t="shared" si="32"/>
        <v>3470.7</v>
      </c>
      <c r="U155" s="83" t="e">
        <f t="shared" si="36"/>
        <v>#DIV/0!</v>
      </c>
      <c r="V155" s="83">
        <f t="shared" si="29"/>
        <v>100</v>
      </c>
      <c r="W155" s="83">
        <f t="shared" si="37"/>
        <v>100</v>
      </c>
      <c r="X155" s="90">
        <f t="shared" si="33"/>
        <v>100</v>
      </c>
    </row>
    <row r="156" spans="1:24" ht="78.75" hidden="1" x14ac:dyDescent="0.3">
      <c r="A156" s="23"/>
      <c r="B156" s="46" t="s">
        <v>251</v>
      </c>
      <c r="C156" s="83"/>
      <c r="D156" s="84"/>
      <c r="E156" s="83"/>
      <c r="F156" s="84"/>
      <c r="G156" s="83"/>
      <c r="H156" s="84">
        <f>I156-G156</f>
        <v>124838.3</v>
      </c>
      <c r="I156" s="83">
        <v>124838.3</v>
      </c>
      <c r="J156" s="91">
        <f t="shared" si="38"/>
        <v>0</v>
      </c>
      <c r="K156" s="83">
        <v>124838.3</v>
      </c>
      <c r="L156" s="84"/>
      <c r="M156" s="83">
        <f t="shared" si="40"/>
        <v>124838.3</v>
      </c>
      <c r="N156" s="83">
        <v>124838.3</v>
      </c>
      <c r="O156" s="83" t="e">
        <f t="shared" si="34"/>
        <v>#DIV/0!</v>
      </c>
      <c r="P156" s="83">
        <v>124838.3</v>
      </c>
      <c r="Q156" s="95"/>
      <c r="R156" s="83">
        <f t="shared" si="35"/>
        <v>-124838.3</v>
      </c>
      <c r="S156" s="93"/>
      <c r="T156" s="83">
        <f t="shared" si="32"/>
        <v>0</v>
      </c>
      <c r="U156" s="83" t="e">
        <f t="shared" si="36"/>
        <v>#DIV/0!</v>
      </c>
      <c r="V156" s="83" t="e">
        <f t="shared" si="29"/>
        <v>#DIV/0!</v>
      </c>
      <c r="W156" s="83">
        <f t="shared" si="37"/>
        <v>0</v>
      </c>
      <c r="X156" s="90">
        <f t="shared" si="33"/>
        <v>0</v>
      </c>
    </row>
    <row r="157" spans="1:24" ht="94.5" hidden="1" x14ac:dyDescent="0.2">
      <c r="A157" s="10"/>
      <c r="B157" s="46" t="s">
        <v>95</v>
      </c>
      <c r="C157" s="83">
        <v>26982.2</v>
      </c>
      <c r="D157" s="84"/>
      <c r="E157" s="83">
        <v>26982.2</v>
      </c>
      <c r="F157" s="84"/>
      <c r="G157" s="83">
        <f t="shared" ref="G157:I166" si="41">E157+F157</f>
        <v>26982.2</v>
      </c>
      <c r="H157" s="84"/>
      <c r="I157" s="83">
        <f t="shared" si="41"/>
        <v>26982.2</v>
      </c>
      <c r="J157" s="91">
        <f t="shared" si="38"/>
        <v>0</v>
      </c>
      <c r="K157" s="83">
        <v>26982.2</v>
      </c>
      <c r="L157" s="84"/>
      <c r="M157" s="83">
        <f t="shared" si="40"/>
        <v>0</v>
      </c>
      <c r="N157" s="83">
        <v>26982.2</v>
      </c>
      <c r="O157" s="83">
        <f t="shared" si="34"/>
        <v>100</v>
      </c>
      <c r="P157" s="83">
        <v>26982.2</v>
      </c>
      <c r="Q157" s="83">
        <v>26982.2</v>
      </c>
      <c r="R157" s="83">
        <f t="shared" si="35"/>
        <v>0</v>
      </c>
      <c r="S157" s="83"/>
      <c r="T157" s="83">
        <f t="shared" si="32"/>
        <v>26982.2</v>
      </c>
      <c r="U157" s="83" t="e">
        <f t="shared" si="36"/>
        <v>#DIV/0!</v>
      </c>
      <c r="V157" s="83">
        <f t="shared" si="29"/>
        <v>100</v>
      </c>
      <c r="W157" s="83">
        <f t="shared" si="37"/>
        <v>100</v>
      </c>
      <c r="X157" s="90">
        <f t="shared" si="33"/>
        <v>100</v>
      </c>
    </row>
    <row r="158" spans="1:24" ht="78.75" hidden="1" x14ac:dyDescent="0.2">
      <c r="A158" s="10"/>
      <c r="B158" s="46" t="s">
        <v>244</v>
      </c>
      <c r="C158" s="83"/>
      <c r="D158" s="84"/>
      <c r="E158" s="83"/>
      <c r="F158" s="84">
        <v>268342.2</v>
      </c>
      <c r="G158" s="83">
        <f t="shared" si="41"/>
        <v>268342.2</v>
      </c>
      <c r="H158" s="84">
        <f>I158-G158</f>
        <v>40251.299999999988</v>
      </c>
      <c r="I158" s="83">
        <v>308593.5</v>
      </c>
      <c r="J158" s="91">
        <f t="shared" si="38"/>
        <v>0</v>
      </c>
      <c r="K158" s="83">
        <v>308593.5</v>
      </c>
      <c r="L158" s="84"/>
      <c r="M158" s="83">
        <f t="shared" si="40"/>
        <v>308593.5</v>
      </c>
      <c r="N158" s="83">
        <v>308593.5</v>
      </c>
      <c r="O158" s="83" t="e">
        <f t="shared" si="34"/>
        <v>#DIV/0!</v>
      </c>
      <c r="P158" s="83">
        <v>308593.5</v>
      </c>
      <c r="Q158" s="83">
        <v>306041.72213999997</v>
      </c>
      <c r="R158" s="83">
        <f t="shared" si="35"/>
        <v>-2551.7778600000311</v>
      </c>
      <c r="S158" s="83"/>
      <c r="T158" s="83">
        <f t="shared" si="32"/>
        <v>306041.72213999997</v>
      </c>
      <c r="U158" s="83" t="e">
        <f t="shared" si="36"/>
        <v>#DIV/0!</v>
      </c>
      <c r="V158" s="83" t="e">
        <f t="shared" si="29"/>
        <v>#DIV/0!</v>
      </c>
      <c r="W158" s="83">
        <f t="shared" si="37"/>
        <v>99.173094099519261</v>
      </c>
      <c r="X158" s="90">
        <f t="shared" si="33"/>
        <v>99.173094099519261</v>
      </c>
    </row>
    <row r="159" spans="1:24" ht="47.25" hidden="1" x14ac:dyDescent="0.2">
      <c r="A159" s="10"/>
      <c r="B159" s="46" t="s">
        <v>230</v>
      </c>
      <c r="C159" s="83"/>
      <c r="D159" s="84">
        <f t="shared" ref="D159:D177" si="42">E159-C159</f>
        <v>100000</v>
      </c>
      <c r="E159" s="83">
        <v>100000</v>
      </c>
      <c r="F159" s="84"/>
      <c r="G159" s="83">
        <f t="shared" si="41"/>
        <v>100000</v>
      </c>
      <c r="H159" s="84">
        <f>I159-G159</f>
        <v>280000</v>
      </c>
      <c r="I159" s="83">
        <v>380000</v>
      </c>
      <c r="J159" s="91">
        <f t="shared" si="38"/>
        <v>0</v>
      </c>
      <c r="K159" s="83">
        <v>380000</v>
      </c>
      <c r="L159" s="84"/>
      <c r="M159" s="83">
        <f t="shared" si="40"/>
        <v>380000</v>
      </c>
      <c r="N159" s="83">
        <v>380000</v>
      </c>
      <c r="O159" s="83" t="e">
        <f t="shared" si="34"/>
        <v>#DIV/0!</v>
      </c>
      <c r="P159" s="83">
        <v>380000</v>
      </c>
      <c r="Q159" s="83">
        <v>380000</v>
      </c>
      <c r="R159" s="83">
        <f t="shared" si="35"/>
        <v>0</v>
      </c>
      <c r="S159" s="83"/>
      <c r="T159" s="83">
        <f t="shared" si="32"/>
        <v>380000</v>
      </c>
      <c r="U159" s="83" t="e">
        <f t="shared" si="36"/>
        <v>#DIV/0!</v>
      </c>
      <c r="V159" s="83" t="e">
        <f t="shared" si="29"/>
        <v>#DIV/0!</v>
      </c>
      <c r="W159" s="83">
        <f t="shared" si="37"/>
        <v>100</v>
      </c>
      <c r="X159" s="90">
        <f t="shared" si="33"/>
        <v>100</v>
      </c>
    </row>
    <row r="160" spans="1:24" ht="78.75" hidden="1" x14ac:dyDescent="0.2">
      <c r="A160" s="23"/>
      <c r="B160" s="52" t="s">
        <v>96</v>
      </c>
      <c r="C160" s="83">
        <v>680000</v>
      </c>
      <c r="D160" s="84"/>
      <c r="E160" s="83">
        <v>680000</v>
      </c>
      <c r="F160" s="84"/>
      <c r="G160" s="83">
        <f t="shared" si="41"/>
        <v>680000</v>
      </c>
      <c r="H160" s="84">
        <f>I160-G160</f>
        <v>0</v>
      </c>
      <c r="I160" s="83">
        <v>680000</v>
      </c>
      <c r="J160" s="91">
        <f t="shared" si="38"/>
        <v>0</v>
      </c>
      <c r="K160" s="83">
        <v>680000</v>
      </c>
      <c r="L160" s="84"/>
      <c r="M160" s="83">
        <f t="shared" si="40"/>
        <v>0</v>
      </c>
      <c r="N160" s="83">
        <v>680000</v>
      </c>
      <c r="O160" s="83">
        <f t="shared" si="34"/>
        <v>100</v>
      </c>
      <c r="P160" s="83">
        <v>680000</v>
      </c>
      <c r="Q160" s="83">
        <v>680000</v>
      </c>
      <c r="R160" s="83">
        <f t="shared" si="35"/>
        <v>0</v>
      </c>
      <c r="S160" s="83"/>
      <c r="T160" s="83">
        <f t="shared" si="32"/>
        <v>680000</v>
      </c>
      <c r="U160" s="83" t="e">
        <f t="shared" si="36"/>
        <v>#DIV/0!</v>
      </c>
      <c r="V160" s="83">
        <f t="shared" si="29"/>
        <v>100</v>
      </c>
      <c r="W160" s="83">
        <f t="shared" si="37"/>
        <v>100</v>
      </c>
      <c r="X160" s="90">
        <f t="shared" si="33"/>
        <v>100</v>
      </c>
    </row>
    <row r="161" spans="1:24" ht="78.75" hidden="1" x14ac:dyDescent="0.2">
      <c r="A161" s="23"/>
      <c r="B161" s="52" t="s">
        <v>231</v>
      </c>
      <c r="C161" s="83"/>
      <c r="D161" s="84">
        <f t="shared" si="42"/>
        <v>120000</v>
      </c>
      <c r="E161" s="83">
        <v>120000</v>
      </c>
      <c r="F161" s="84"/>
      <c r="G161" s="83">
        <f t="shared" si="41"/>
        <v>120000</v>
      </c>
      <c r="H161" s="84">
        <f>I161-G161</f>
        <v>-120000</v>
      </c>
      <c r="I161" s="83"/>
      <c r="J161" s="91">
        <f t="shared" si="38"/>
        <v>0</v>
      </c>
      <c r="K161" s="83"/>
      <c r="L161" s="84"/>
      <c r="M161" s="83">
        <f t="shared" si="40"/>
        <v>0</v>
      </c>
      <c r="N161" s="94"/>
      <c r="O161" s="83" t="e">
        <f t="shared" si="34"/>
        <v>#DIV/0!</v>
      </c>
      <c r="P161" s="83"/>
      <c r="Q161" s="83"/>
      <c r="R161" s="83">
        <f t="shared" si="35"/>
        <v>0</v>
      </c>
      <c r="S161" s="83"/>
      <c r="T161" s="94">
        <f t="shared" si="32"/>
        <v>0</v>
      </c>
      <c r="U161" s="83" t="e">
        <f t="shared" si="36"/>
        <v>#DIV/0!</v>
      </c>
      <c r="V161" s="83" t="e">
        <f t="shared" si="29"/>
        <v>#DIV/0!</v>
      </c>
      <c r="W161" s="83" t="e">
        <f t="shared" si="37"/>
        <v>#DIV/0!</v>
      </c>
      <c r="X161" s="90" t="e">
        <f t="shared" si="33"/>
        <v>#DIV/0!</v>
      </c>
    </row>
    <row r="162" spans="1:24" ht="78.75" hidden="1" x14ac:dyDescent="0.2">
      <c r="A162" s="23"/>
      <c r="B162" s="52" t="s">
        <v>245</v>
      </c>
      <c r="C162" s="83"/>
      <c r="D162" s="84"/>
      <c r="E162" s="83"/>
      <c r="F162" s="84">
        <v>90000</v>
      </c>
      <c r="G162" s="83">
        <f t="shared" si="41"/>
        <v>90000</v>
      </c>
      <c r="H162" s="84"/>
      <c r="I162" s="83">
        <v>90000</v>
      </c>
      <c r="J162" s="91">
        <f t="shared" si="38"/>
        <v>0</v>
      </c>
      <c r="K162" s="83">
        <v>90000</v>
      </c>
      <c r="L162" s="84"/>
      <c r="M162" s="83">
        <f t="shared" si="40"/>
        <v>90000</v>
      </c>
      <c r="N162" s="83">
        <v>90000</v>
      </c>
      <c r="O162" s="83" t="e">
        <f t="shared" si="34"/>
        <v>#DIV/0!</v>
      </c>
      <c r="P162" s="83">
        <v>90000</v>
      </c>
      <c r="Q162" s="83">
        <v>90000</v>
      </c>
      <c r="R162" s="83">
        <f t="shared" si="35"/>
        <v>0</v>
      </c>
      <c r="S162" s="83"/>
      <c r="T162" s="83">
        <f t="shared" si="32"/>
        <v>90000</v>
      </c>
      <c r="U162" s="83" t="e">
        <f t="shared" si="36"/>
        <v>#DIV/0!</v>
      </c>
      <c r="V162" s="83" t="e">
        <f t="shared" si="29"/>
        <v>#DIV/0!</v>
      </c>
      <c r="W162" s="83">
        <f t="shared" si="37"/>
        <v>100</v>
      </c>
      <c r="X162" s="90">
        <f t="shared" si="33"/>
        <v>100</v>
      </c>
    </row>
    <row r="163" spans="1:24" ht="63" hidden="1" x14ac:dyDescent="0.2">
      <c r="A163" s="23"/>
      <c r="B163" s="52" t="s">
        <v>124</v>
      </c>
      <c r="C163" s="83">
        <v>46054.400000000001</v>
      </c>
      <c r="D163" s="84"/>
      <c r="E163" s="83">
        <v>46054.400000000001</v>
      </c>
      <c r="F163" s="84"/>
      <c r="G163" s="83">
        <f t="shared" si="41"/>
        <v>46054.400000000001</v>
      </c>
      <c r="H163" s="84"/>
      <c r="I163" s="83">
        <v>46054.400000000001</v>
      </c>
      <c r="J163" s="91">
        <f t="shared" si="38"/>
        <v>0</v>
      </c>
      <c r="K163" s="83">
        <v>46054.400000000001</v>
      </c>
      <c r="L163" s="84"/>
      <c r="M163" s="83">
        <f t="shared" si="40"/>
        <v>0</v>
      </c>
      <c r="N163" s="83">
        <v>46054.400000000001</v>
      </c>
      <c r="O163" s="83">
        <f t="shared" si="34"/>
        <v>100</v>
      </c>
      <c r="P163" s="83">
        <v>46054.400000000001</v>
      </c>
      <c r="Q163" s="83">
        <v>29931.525010000001</v>
      </c>
      <c r="R163" s="83">
        <f t="shared" si="35"/>
        <v>-16122.87499</v>
      </c>
      <c r="S163" s="83"/>
      <c r="T163" s="83">
        <f t="shared" si="32"/>
        <v>29931.525010000001</v>
      </c>
      <c r="U163" s="83" t="e">
        <f t="shared" si="36"/>
        <v>#DIV/0!</v>
      </c>
      <c r="V163" s="83">
        <f t="shared" si="29"/>
        <v>64.991672912902999</v>
      </c>
      <c r="W163" s="83">
        <f t="shared" si="37"/>
        <v>64.991672912902999</v>
      </c>
      <c r="X163" s="90">
        <f t="shared" si="33"/>
        <v>64.991672912902999</v>
      </c>
    </row>
    <row r="164" spans="1:24" ht="47.25" hidden="1" x14ac:dyDescent="0.2">
      <c r="A164" s="23"/>
      <c r="B164" s="52" t="s">
        <v>97</v>
      </c>
      <c r="C164" s="83">
        <v>1000</v>
      </c>
      <c r="D164" s="84"/>
      <c r="E164" s="83">
        <v>1000</v>
      </c>
      <c r="F164" s="84"/>
      <c r="G164" s="83">
        <f t="shared" si="41"/>
        <v>1000</v>
      </c>
      <c r="H164" s="84"/>
      <c r="I164" s="83">
        <v>1000</v>
      </c>
      <c r="J164" s="91">
        <f t="shared" si="38"/>
        <v>0</v>
      </c>
      <c r="K164" s="83">
        <v>1000</v>
      </c>
      <c r="L164" s="84"/>
      <c r="M164" s="83">
        <f t="shared" si="40"/>
        <v>0</v>
      </c>
      <c r="N164" s="83">
        <v>1000</v>
      </c>
      <c r="O164" s="83">
        <f t="shared" si="34"/>
        <v>100</v>
      </c>
      <c r="P164" s="83">
        <v>1000</v>
      </c>
      <c r="Q164" s="83">
        <v>1000</v>
      </c>
      <c r="R164" s="83">
        <f t="shared" si="35"/>
        <v>0</v>
      </c>
      <c r="S164" s="83"/>
      <c r="T164" s="83">
        <f t="shared" si="32"/>
        <v>1000</v>
      </c>
      <c r="U164" s="83" t="e">
        <f t="shared" si="36"/>
        <v>#DIV/0!</v>
      </c>
      <c r="V164" s="83">
        <f t="shared" si="29"/>
        <v>100</v>
      </c>
      <c r="W164" s="83">
        <f t="shared" si="37"/>
        <v>100</v>
      </c>
      <c r="X164" s="90">
        <f t="shared" si="33"/>
        <v>100</v>
      </c>
    </row>
    <row r="165" spans="1:24" ht="47.25" hidden="1" x14ac:dyDescent="0.3">
      <c r="A165" s="23"/>
      <c r="B165" s="52" t="s">
        <v>262</v>
      </c>
      <c r="C165" s="83"/>
      <c r="D165" s="84"/>
      <c r="E165" s="83"/>
      <c r="F165" s="84"/>
      <c r="G165" s="83"/>
      <c r="H165" s="84"/>
      <c r="I165" s="83"/>
      <c r="J165" s="91">
        <f t="shared" si="38"/>
        <v>0</v>
      </c>
      <c r="K165" s="97"/>
      <c r="L165" s="84">
        <f>N165-K165</f>
        <v>25000</v>
      </c>
      <c r="M165" s="83">
        <f t="shared" si="40"/>
        <v>25000</v>
      </c>
      <c r="N165" s="83">
        <v>25000</v>
      </c>
      <c r="O165" s="83" t="e">
        <f t="shared" si="34"/>
        <v>#DIV/0!</v>
      </c>
      <c r="P165" s="83">
        <v>25000</v>
      </c>
      <c r="Q165" s="83">
        <v>25000</v>
      </c>
      <c r="R165" s="83">
        <f t="shared" si="35"/>
        <v>0</v>
      </c>
      <c r="S165" s="83"/>
      <c r="T165" s="83">
        <f t="shared" si="32"/>
        <v>25000</v>
      </c>
      <c r="U165" s="83" t="e">
        <f t="shared" si="36"/>
        <v>#DIV/0!</v>
      </c>
      <c r="V165" s="83" t="e">
        <f t="shared" si="29"/>
        <v>#DIV/0!</v>
      </c>
      <c r="W165" s="83">
        <f t="shared" si="37"/>
        <v>100</v>
      </c>
      <c r="X165" s="90">
        <f t="shared" si="33"/>
        <v>100</v>
      </c>
    </row>
    <row r="166" spans="1:24" ht="78.75" hidden="1" x14ac:dyDescent="0.2">
      <c r="A166" s="10"/>
      <c r="B166" s="52" t="s">
        <v>98</v>
      </c>
      <c r="C166" s="83">
        <v>256.2</v>
      </c>
      <c r="D166" s="84"/>
      <c r="E166" s="83">
        <v>256.2</v>
      </c>
      <c r="F166" s="84"/>
      <c r="G166" s="83">
        <f t="shared" si="41"/>
        <v>256.2</v>
      </c>
      <c r="H166" s="84"/>
      <c r="I166" s="83">
        <v>256.2</v>
      </c>
      <c r="J166" s="91">
        <f t="shared" si="38"/>
        <v>0</v>
      </c>
      <c r="K166" s="83">
        <v>256.2</v>
      </c>
      <c r="L166" s="84"/>
      <c r="M166" s="83">
        <f t="shared" si="40"/>
        <v>0</v>
      </c>
      <c r="N166" s="83">
        <v>256.2</v>
      </c>
      <c r="O166" s="83">
        <f t="shared" si="34"/>
        <v>100</v>
      </c>
      <c r="P166" s="83">
        <v>256.2</v>
      </c>
      <c r="Q166" s="83">
        <v>255.25323999999998</v>
      </c>
      <c r="R166" s="83">
        <f t="shared" si="35"/>
        <v>-0.94676000000001181</v>
      </c>
      <c r="S166" s="83"/>
      <c r="T166" s="83">
        <f t="shared" si="32"/>
        <v>255.25323999999998</v>
      </c>
      <c r="U166" s="83" t="e">
        <f t="shared" si="36"/>
        <v>#DIV/0!</v>
      </c>
      <c r="V166" s="83">
        <f t="shared" si="29"/>
        <v>99.630460577673688</v>
      </c>
      <c r="W166" s="83">
        <f t="shared" si="37"/>
        <v>99.630460577673688</v>
      </c>
      <c r="X166" s="90">
        <f t="shared" si="33"/>
        <v>99.630460577673688</v>
      </c>
    </row>
    <row r="167" spans="1:24" ht="63" hidden="1" x14ac:dyDescent="0.2">
      <c r="A167" s="10"/>
      <c r="B167" s="67" t="s">
        <v>276</v>
      </c>
      <c r="C167" s="83"/>
      <c r="D167" s="84"/>
      <c r="E167" s="83"/>
      <c r="F167" s="84"/>
      <c r="G167" s="83"/>
      <c r="H167" s="84"/>
      <c r="I167" s="83"/>
      <c r="J167" s="91"/>
      <c r="K167" s="83"/>
      <c r="L167" s="84"/>
      <c r="M167" s="83"/>
      <c r="N167" s="83"/>
      <c r="O167" s="83" t="e">
        <f t="shared" si="34"/>
        <v>#DIV/0!</v>
      </c>
      <c r="P167" s="83">
        <v>29229.200000000001</v>
      </c>
      <c r="Q167" s="83">
        <v>29229.200000000001</v>
      </c>
      <c r="R167" s="83">
        <f t="shared" si="35"/>
        <v>0</v>
      </c>
      <c r="S167" s="83"/>
      <c r="T167" s="83">
        <f t="shared" si="32"/>
        <v>29229.200000000001</v>
      </c>
      <c r="U167" s="83" t="e">
        <f t="shared" si="36"/>
        <v>#DIV/0!</v>
      </c>
      <c r="V167" s="83" t="e">
        <f t="shared" si="29"/>
        <v>#DIV/0!</v>
      </c>
      <c r="W167" s="83" t="e">
        <f t="shared" si="37"/>
        <v>#DIV/0!</v>
      </c>
      <c r="X167" s="90">
        <f t="shared" si="33"/>
        <v>100</v>
      </c>
    </row>
    <row r="168" spans="1:24" ht="47.25" hidden="1" x14ac:dyDescent="0.2">
      <c r="A168" s="10"/>
      <c r="B168" s="52" t="s">
        <v>246</v>
      </c>
      <c r="C168" s="83"/>
      <c r="D168" s="84"/>
      <c r="E168" s="83"/>
      <c r="F168" s="84">
        <v>296133</v>
      </c>
      <c r="G168" s="83">
        <v>296133</v>
      </c>
      <c r="H168" s="84">
        <f>I168-G168</f>
        <v>739255.4</v>
      </c>
      <c r="I168" s="83">
        <v>1035388.4</v>
      </c>
      <c r="J168" s="91">
        <f t="shared" si="38"/>
        <v>0</v>
      </c>
      <c r="K168" s="83">
        <v>1035388.4</v>
      </c>
      <c r="L168" s="84">
        <f t="shared" si="39"/>
        <v>715446.49999999988</v>
      </c>
      <c r="M168" s="83">
        <f>D168+F168+H168+J168+L168</f>
        <v>1750834.9</v>
      </c>
      <c r="N168" s="83">
        <v>1750834.9</v>
      </c>
      <c r="O168" s="83" t="e">
        <f t="shared" si="34"/>
        <v>#DIV/0!</v>
      </c>
      <c r="P168" s="83">
        <v>1977034.9537799999</v>
      </c>
      <c r="Q168" s="83">
        <v>1977034.9537799999</v>
      </c>
      <c r="R168" s="83">
        <f t="shared" si="35"/>
        <v>0</v>
      </c>
      <c r="S168" s="83"/>
      <c r="T168" s="83">
        <f t="shared" si="32"/>
        <v>1977034.9537799999</v>
      </c>
      <c r="U168" s="83" t="e">
        <f t="shared" si="36"/>
        <v>#DIV/0!</v>
      </c>
      <c r="V168" s="83" t="e">
        <f t="shared" si="29"/>
        <v>#DIV/0!</v>
      </c>
      <c r="W168" s="83">
        <f t="shared" si="37"/>
        <v>112.91955362438799</v>
      </c>
      <c r="X168" s="90">
        <f t="shared" si="33"/>
        <v>100</v>
      </c>
    </row>
    <row r="169" spans="1:24" ht="31.5" hidden="1" x14ac:dyDescent="0.2">
      <c r="A169" s="10"/>
      <c r="B169" s="52" t="s">
        <v>252</v>
      </c>
      <c r="C169" s="83"/>
      <c r="D169" s="84"/>
      <c r="E169" s="83"/>
      <c r="F169" s="84"/>
      <c r="G169" s="83"/>
      <c r="H169" s="84">
        <f>I169-G169</f>
        <v>5862.1</v>
      </c>
      <c r="I169" s="83">
        <v>5862.1</v>
      </c>
      <c r="J169" s="91">
        <f t="shared" si="38"/>
        <v>0</v>
      </c>
      <c r="K169" s="83">
        <v>5862.1</v>
      </c>
      <c r="L169" s="84">
        <f t="shared" si="39"/>
        <v>1332.2999999999993</v>
      </c>
      <c r="M169" s="83">
        <f>D169+F169+H169+J169+L169</f>
        <v>7194.4</v>
      </c>
      <c r="N169" s="83">
        <v>7194.4</v>
      </c>
      <c r="O169" s="83" t="e">
        <f t="shared" si="34"/>
        <v>#DIV/0!</v>
      </c>
      <c r="P169" s="83">
        <v>137951.6</v>
      </c>
      <c r="Q169" s="83">
        <v>137951.57326</v>
      </c>
      <c r="R169" s="83">
        <f t="shared" si="35"/>
        <v>-2.674000000115484E-2</v>
      </c>
      <c r="S169" s="83"/>
      <c r="T169" s="83">
        <f t="shared" si="32"/>
        <v>137951.57326</v>
      </c>
      <c r="U169" s="83" t="e">
        <f t="shared" si="36"/>
        <v>#DIV/0!</v>
      </c>
      <c r="V169" s="83" t="e">
        <f t="shared" si="29"/>
        <v>#DIV/0!</v>
      </c>
      <c r="W169" s="83">
        <f t="shared" si="37"/>
        <v>1917.4854506282668</v>
      </c>
      <c r="X169" s="90">
        <f t="shared" si="33"/>
        <v>99.99998061639009</v>
      </c>
    </row>
    <row r="170" spans="1:24" ht="63" hidden="1" x14ac:dyDescent="0.2">
      <c r="A170" s="10"/>
      <c r="B170" s="71" t="s">
        <v>277</v>
      </c>
      <c r="C170" s="83"/>
      <c r="D170" s="84"/>
      <c r="E170" s="83"/>
      <c r="F170" s="84"/>
      <c r="G170" s="83"/>
      <c r="H170" s="84"/>
      <c r="I170" s="83"/>
      <c r="J170" s="91"/>
      <c r="K170" s="83"/>
      <c r="L170" s="84"/>
      <c r="M170" s="83"/>
      <c r="N170" s="83"/>
      <c r="O170" s="83" t="e">
        <f t="shared" si="34"/>
        <v>#DIV/0!</v>
      </c>
      <c r="P170" s="83"/>
      <c r="Q170" s="83">
        <v>15</v>
      </c>
      <c r="R170" s="83">
        <f t="shared" si="35"/>
        <v>15</v>
      </c>
      <c r="S170" s="83"/>
      <c r="T170" s="83">
        <f t="shared" si="32"/>
        <v>15</v>
      </c>
      <c r="U170" s="83" t="e">
        <f t="shared" si="36"/>
        <v>#DIV/0!</v>
      </c>
      <c r="V170" s="83" t="e">
        <f t="shared" si="29"/>
        <v>#DIV/0!</v>
      </c>
      <c r="W170" s="83" t="e">
        <f t="shared" ref="W170:W179" si="43">Q170/N170*100</f>
        <v>#DIV/0!</v>
      </c>
      <c r="X170" s="90" t="e">
        <f t="shared" si="33"/>
        <v>#DIV/0!</v>
      </c>
    </row>
    <row r="171" spans="1:24" ht="78.75" hidden="1" x14ac:dyDescent="0.2">
      <c r="A171" s="10"/>
      <c r="B171" s="52" t="s">
        <v>239</v>
      </c>
      <c r="C171" s="83"/>
      <c r="D171" s="84">
        <f t="shared" si="42"/>
        <v>3578.7</v>
      </c>
      <c r="E171" s="83">
        <v>3578.7</v>
      </c>
      <c r="F171" s="84"/>
      <c r="G171" s="83">
        <f>E171+F171</f>
        <v>3578.7</v>
      </c>
      <c r="H171" s="84"/>
      <c r="I171" s="83">
        <v>3578.7</v>
      </c>
      <c r="J171" s="91">
        <f t="shared" si="38"/>
        <v>0</v>
      </c>
      <c r="K171" s="83">
        <v>3578.7</v>
      </c>
      <c r="L171" s="84"/>
      <c r="M171" s="83">
        <f t="shared" si="40"/>
        <v>3578.7</v>
      </c>
      <c r="N171" s="83">
        <v>3578.7</v>
      </c>
      <c r="O171" s="83" t="e">
        <f t="shared" si="34"/>
        <v>#DIV/0!</v>
      </c>
      <c r="P171" s="83">
        <v>3578.7</v>
      </c>
      <c r="Q171" s="83">
        <v>3578.6888799999997</v>
      </c>
      <c r="R171" s="83">
        <f t="shared" si="35"/>
        <v>-1.1120000000119035E-2</v>
      </c>
      <c r="S171" s="83"/>
      <c r="T171" s="83">
        <f t="shared" si="32"/>
        <v>3578.6888799999997</v>
      </c>
      <c r="U171" s="83" t="e">
        <f t="shared" si="36"/>
        <v>#DIV/0!</v>
      </c>
      <c r="V171" s="83" t="e">
        <f t="shared" si="29"/>
        <v>#DIV/0!</v>
      </c>
      <c r="W171" s="83">
        <f t="shared" si="43"/>
        <v>99.999689272640907</v>
      </c>
      <c r="X171" s="90">
        <f t="shared" si="33"/>
        <v>99.999689272640907</v>
      </c>
    </row>
    <row r="172" spans="1:24" ht="126" hidden="1" x14ac:dyDescent="0.2">
      <c r="A172" s="10"/>
      <c r="B172" s="52" t="s">
        <v>128</v>
      </c>
      <c r="C172" s="83">
        <v>326547.7</v>
      </c>
      <c r="D172" s="84">
        <f t="shared" si="42"/>
        <v>83832</v>
      </c>
      <c r="E172" s="83">
        <v>410379.7</v>
      </c>
      <c r="F172" s="84"/>
      <c r="G172" s="83">
        <f>E172+F172</f>
        <v>410379.7</v>
      </c>
      <c r="H172" s="84"/>
      <c r="I172" s="83">
        <v>410379.7</v>
      </c>
      <c r="J172" s="91">
        <f t="shared" si="38"/>
        <v>0</v>
      </c>
      <c r="K172" s="83">
        <v>410379.7</v>
      </c>
      <c r="L172" s="84"/>
      <c r="M172" s="83">
        <f t="shared" si="40"/>
        <v>83832</v>
      </c>
      <c r="N172" s="83">
        <v>410379.7</v>
      </c>
      <c r="O172" s="83">
        <f t="shared" si="34"/>
        <v>125.67220654134144</v>
      </c>
      <c r="P172" s="83">
        <v>410379.7</v>
      </c>
      <c r="Q172" s="83">
        <v>308286.62075999996</v>
      </c>
      <c r="R172" s="83">
        <f t="shared" si="35"/>
        <v>-102093.07924000005</v>
      </c>
      <c r="S172" s="83"/>
      <c r="T172" s="83">
        <f t="shared" si="32"/>
        <v>308286.62075999996</v>
      </c>
      <c r="U172" s="83" t="e">
        <f t="shared" si="36"/>
        <v>#DIV/0!</v>
      </c>
      <c r="V172" s="83">
        <f t="shared" si="29"/>
        <v>94.407837127623296</v>
      </c>
      <c r="W172" s="83">
        <f t="shared" si="43"/>
        <v>75.122288154116774</v>
      </c>
      <c r="X172" s="90">
        <f t="shared" si="33"/>
        <v>75.122288154116774</v>
      </c>
    </row>
    <row r="173" spans="1:24" ht="78.75" hidden="1" x14ac:dyDescent="0.2">
      <c r="A173" s="10"/>
      <c r="B173" s="52" t="s">
        <v>232</v>
      </c>
      <c r="C173" s="83"/>
      <c r="D173" s="84">
        <f>E173-C173</f>
        <v>158238</v>
      </c>
      <c r="E173" s="83">
        <v>158238</v>
      </c>
      <c r="F173" s="84"/>
      <c r="G173" s="83">
        <f>E173+F173</f>
        <v>158238</v>
      </c>
      <c r="H173" s="84"/>
      <c r="I173" s="83">
        <v>158238</v>
      </c>
      <c r="J173" s="91">
        <f>K173-I173</f>
        <v>0</v>
      </c>
      <c r="K173" s="83">
        <v>158238</v>
      </c>
      <c r="L173" s="84"/>
      <c r="M173" s="83">
        <f t="shared" si="40"/>
        <v>158238</v>
      </c>
      <c r="N173" s="83">
        <v>158238</v>
      </c>
      <c r="O173" s="83" t="e">
        <f t="shared" si="34"/>
        <v>#DIV/0!</v>
      </c>
      <c r="P173" s="83">
        <v>158238</v>
      </c>
      <c r="Q173" s="83">
        <v>47471.4</v>
      </c>
      <c r="R173" s="83">
        <f t="shared" si="35"/>
        <v>-110766.6</v>
      </c>
      <c r="S173" s="83"/>
      <c r="T173" s="83">
        <f t="shared" si="32"/>
        <v>47471.4</v>
      </c>
      <c r="U173" s="83" t="e">
        <f t="shared" si="36"/>
        <v>#DIV/0!</v>
      </c>
      <c r="V173" s="83" t="e">
        <f t="shared" si="29"/>
        <v>#DIV/0!</v>
      </c>
      <c r="W173" s="83">
        <f t="shared" si="43"/>
        <v>30</v>
      </c>
      <c r="X173" s="90">
        <f t="shared" si="33"/>
        <v>30</v>
      </c>
    </row>
    <row r="174" spans="1:24" ht="47.25" hidden="1" x14ac:dyDescent="0.2">
      <c r="A174" s="10"/>
      <c r="B174" s="71" t="s">
        <v>278</v>
      </c>
      <c r="C174" s="83"/>
      <c r="D174" s="84"/>
      <c r="E174" s="83"/>
      <c r="F174" s="84"/>
      <c r="G174" s="83"/>
      <c r="H174" s="84"/>
      <c r="I174" s="83"/>
      <c r="J174" s="91"/>
      <c r="K174" s="83"/>
      <c r="L174" s="84"/>
      <c r="M174" s="83"/>
      <c r="N174" s="83"/>
      <c r="O174" s="83" t="e">
        <f t="shared" si="34"/>
        <v>#DIV/0!</v>
      </c>
      <c r="P174" s="83">
        <v>3</v>
      </c>
      <c r="Q174" s="83">
        <v>3</v>
      </c>
      <c r="R174" s="83">
        <f t="shared" si="35"/>
        <v>0</v>
      </c>
      <c r="S174" s="83"/>
      <c r="T174" s="83">
        <f t="shared" si="32"/>
        <v>3</v>
      </c>
      <c r="U174" s="83" t="e">
        <f t="shared" si="36"/>
        <v>#DIV/0!</v>
      </c>
      <c r="V174" s="83" t="e">
        <f t="shared" si="29"/>
        <v>#DIV/0!</v>
      </c>
      <c r="W174" s="83" t="e">
        <f t="shared" si="43"/>
        <v>#DIV/0!</v>
      </c>
      <c r="X174" s="90">
        <f t="shared" si="33"/>
        <v>100</v>
      </c>
    </row>
    <row r="175" spans="1:24" ht="31.5" hidden="1" x14ac:dyDescent="0.2">
      <c r="A175" s="10"/>
      <c r="B175" s="71" t="s">
        <v>279</v>
      </c>
      <c r="C175" s="83"/>
      <c r="D175" s="84"/>
      <c r="E175" s="83"/>
      <c r="F175" s="84"/>
      <c r="G175" s="83"/>
      <c r="H175" s="84"/>
      <c r="I175" s="83"/>
      <c r="J175" s="91"/>
      <c r="K175" s="83"/>
      <c r="L175" s="84"/>
      <c r="M175" s="83"/>
      <c r="N175" s="83"/>
      <c r="O175" s="83" t="e">
        <f t="shared" si="34"/>
        <v>#DIV/0!</v>
      </c>
      <c r="P175" s="83">
        <v>572.84</v>
      </c>
      <c r="Q175" s="83">
        <v>9113.3307100000002</v>
      </c>
      <c r="R175" s="83">
        <f t="shared" si="35"/>
        <v>8540.49071</v>
      </c>
      <c r="S175" s="83"/>
      <c r="T175" s="83">
        <f t="shared" si="32"/>
        <v>9113.3307100000002</v>
      </c>
      <c r="U175" s="83" t="e">
        <f t="shared" si="36"/>
        <v>#DIV/0!</v>
      </c>
      <c r="V175" s="83" t="e">
        <f t="shared" si="29"/>
        <v>#DIV/0!</v>
      </c>
      <c r="W175" s="83" t="e">
        <f t="shared" si="43"/>
        <v>#DIV/0!</v>
      </c>
      <c r="X175" s="90">
        <f t="shared" si="33"/>
        <v>1590.9033429928077</v>
      </c>
    </row>
    <row r="176" spans="1:24" ht="31.5" hidden="1" x14ac:dyDescent="0.2">
      <c r="A176" s="10"/>
      <c r="B176" s="71" t="s">
        <v>280</v>
      </c>
      <c r="C176" s="83"/>
      <c r="D176" s="84"/>
      <c r="E176" s="83"/>
      <c r="F176" s="84"/>
      <c r="G176" s="83"/>
      <c r="H176" s="84"/>
      <c r="I176" s="83"/>
      <c r="J176" s="91"/>
      <c r="K176" s="83"/>
      <c r="L176" s="84"/>
      <c r="M176" s="83"/>
      <c r="N176" s="83"/>
      <c r="O176" s="83" t="e">
        <f t="shared" si="34"/>
        <v>#DIV/0!</v>
      </c>
      <c r="P176" s="83">
        <v>34875.881390000002</v>
      </c>
      <c r="Q176" s="83">
        <v>34875.9</v>
      </c>
      <c r="R176" s="83">
        <f t="shared" si="35"/>
        <v>1.8609999999171123E-2</v>
      </c>
      <c r="S176" s="83"/>
      <c r="T176" s="83">
        <f t="shared" si="32"/>
        <v>34875.9</v>
      </c>
      <c r="U176" s="83" t="e">
        <f t="shared" si="36"/>
        <v>#DIV/0!</v>
      </c>
      <c r="V176" s="83" t="e">
        <f t="shared" si="29"/>
        <v>#DIV/0!</v>
      </c>
      <c r="W176" s="83" t="e">
        <f t="shared" si="43"/>
        <v>#DIV/0!</v>
      </c>
      <c r="X176" s="90">
        <f t="shared" si="33"/>
        <v>100.00005336065858</v>
      </c>
    </row>
    <row r="177" spans="1:24" ht="47.25" hidden="1" customHeight="1" x14ac:dyDescent="0.2">
      <c r="A177" s="10"/>
      <c r="B177" s="46" t="s">
        <v>233</v>
      </c>
      <c r="C177" s="83"/>
      <c r="D177" s="84">
        <f t="shared" si="42"/>
        <v>2061.6</v>
      </c>
      <c r="E177" s="83">
        <v>2061.6</v>
      </c>
      <c r="F177" s="84"/>
      <c r="G177" s="83">
        <f>E177+F177</f>
        <v>2061.6</v>
      </c>
      <c r="H177" s="84"/>
      <c r="I177" s="83">
        <v>2061.6</v>
      </c>
      <c r="J177" s="91">
        <f t="shared" si="38"/>
        <v>0</v>
      </c>
      <c r="K177" s="83">
        <v>2061.6</v>
      </c>
      <c r="L177" s="84">
        <f t="shared" si="39"/>
        <v>-2061.6</v>
      </c>
      <c r="M177" s="83"/>
      <c r="N177" s="83"/>
      <c r="O177" s="83" t="e">
        <f t="shared" si="34"/>
        <v>#DIV/0!</v>
      </c>
      <c r="P177" s="83">
        <v>226382.3</v>
      </c>
      <c r="Q177" s="83">
        <v>339259.78</v>
      </c>
      <c r="R177" s="83">
        <f t="shared" si="35"/>
        <v>112877.48000000004</v>
      </c>
      <c r="S177" s="83"/>
      <c r="T177" s="83">
        <f t="shared" si="32"/>
        <v>339259.78</v>
      </c>
      <c r="U177" s="83" t="e">
        <f t="shared" si="36"/>
        <v>#DIV/0!</v>
      </c>
      <c r="V177" s="83" t="e">
        <f t="shared" si="29"/>
        <v>#DIV/0!</v>
      </c>
      <c r="W177" s="83" t="e">
        <f t="shared" si="43"/>
        <v>#DIV/0!</v>
      </c>
      <c r="X177" s="90">
        <f t="shared" si="33"/>
        <v>149.86144234774542</v>
      </c>
    </row>
    <row r="178" spans="1:24" ht="78.75" hidden="1" x14ac:dyDescent="0.2">
      <c r="A178" s="10"/>
      <c r="B178" s="45" t="s">
        <v>253</v>
      </c>
      <c r="C178" s="83"/>
      <c r="D178" s="84"/>
      <c r="E178" s="83"/>
      <c r="F178" s="84"/>
      <c r="G178" s="83"/>
      <c r="H178" s="84">
        <f>I178-G178</f>
        <v>226382.3</v>
      </c>
      <c r="I178" s="83">
        <v>226382.3</v>
      </c>
      <c r="J178" s="91">
        <f t="shared" si="38"/>
        <v>0</v>
      </c>
      <c r="K178" s="83">
        <v>226382.3</v>
      </c>
      <c r="L178" s="84"/>
      <c r="M178" s="83">
        <f t="shared" si="40"/>
        <v>226382.3</v>
      </c>
      <c r="N178" s="83">
        <v>226382.3</v>
      </c>
      <c r="O178" s="83" t="e">
        <f t="shared" si="34"/>
        <v>#DIV/0!</v>
      </c>
      <c r="P178" s="83"/>
      <c r="Q178" s="83">
        <v>-93266.5</v>
      </c>
      <c r="R178" s="83">
        <f t="shared" si="35"/>
        <v>-93266.5</v>
      </c>
      <c r="S178" s="83"/>
      <c r="T178" s="83">
        <f t="shared" si="32"/>
        <v>-93266.5</v>
      </c>
      <c r="U178" s="83" t="e">
        <f t="shared" si="36"/>
        <v>#DIV/0!</v>
      </c>
      <c r="V178" s="83" t="e">
        <f t="shared" si="29"/>
        <v>#DIV/0!</v>
      </c>
      <c r="W178" s="83">
        <f t="shared" si="43"/>
        <v>-41.198671450904065</v>
      </c>
      <c r="X178" s="90" t="e">
        <f t="shared" si="33"/>
        <v>#DIV/0!</v>
      </c>
    </row>
    <row r="179" spans="1:24" s="19" customFormat="1" ht="25.5" customHeight="1" x14ac:dyDescent="0.3">
      <c r="A179" s="117" t="s">
        <v>217</v>
      </c>
      <c r="B179" s="124" t="s">
        <v>21</v>
      </c>
      <c r="C179" s="85">
        <f t="shared" ref="C179:N179" si="44">C6+C42</f>
        <v>78078187.900000006</v>
      </c>
      <c r="D179" s="85">
        <f t="shared" si="44"/>
        <v>5647053.1000000015</v>
      </c>
      <c r="E179" s="85">
        <f t="shared" si="44"/>
        <v>83725241</v>
      </c>
      <c r="F179" s="85">
        <f t="shared" si="44"/>
        <v>2964195.1999999993</v>
      </c>
      <c r="G179" s="85">
        <f t="shared" si="44"/>
        <v>86689436.200000003</v>
      </c>
      <c r="H179" s="85">
        <f t="shared" si="44"/>
        <v>2673310</v>
      </c>
      <c r="I179" s="85">
        <f t="shared" si="44"/>
        <v>89362746.200000003</v>
      </c>
      <c r="J179" s="85">
        <f t="shared" si="44"/>
        <v>0</v>
      </c>
      <c r="K179" s="85">
        <f t="shared" si="44"/>
        <v>89362746.200000003</v>
      </c>
      <c r="L179" s="86">
        <f t="shared" si="44"/>
        <v>1382912.3000000007</v>
      </c>
      <c r="M179" s="85">
        <f t="shared" si="44"/>
        <v>12667470.600000001</v>
      </c>
      <c r="N179" s="85">
        <v>91544237.200000003</v>
      </c>
      <c r="O179" s="85">
        <f t="shared" si="34"/>
        <v>117.24687734460086</v>
      </c>
      <c r="P179" s="85">
        <f>P6+P42</f>
        <v>92167415.799999997</v>
      </c>
      <c r="Q179" s="85">
        <v>85262659.830500007</v>
      </c>
      <c r="R179" s="83">
        <f t="shared" si="35"/>
        <v>-6904755.9694999903</v>
      </c>
      <c r="S179" s="85">
        <v>80650615</v>
      </c>
      <c r="T179" s="85">
        <f>Q179-S179</f>
        <v>4612044.8305000067</v>
      </c>
      <c r="U179" s="85">
        <f t="shared" si="36"/>
        <v>105.7185488672343</v>
      </c>
      <c r="V179" s="85">
        <f t="shared" si="29"/>
        <v>109.20163764520463</v>
      </c>
      <c r="W179" s="85">
        <f t="shared" si="43"/>
        <v>93.138205569645621</v>
      </c>
      <c r="X179" s="88">
        <f t="shared" ref="X179" si="45">Q179/P179*100</f>
        <v>92.508463094502872</v>
      </c>
    </row>
    <row r="180" spans="1:24" s="34" customFormat="1" ht="22.5" customHeight="1" x14ac:dyDescent="0.3">
      <c r="A180" s="81"/>
      <c r="B180" s="125" t="s">
        <v>194</v>
      </c>
      <c r="C180" s="86">
        <f>C179-C181</f>
        <v>446566.90000002086</v>
      </c>
      <c r="D180" s="86">
        <f>E180-C180</f>
        <v>417265.19999997912</v>
      </c>
      <c r="E180" s="86">
        <v>863832.1</v>
      </c>
      <c r="F180" s="86">
        <f>G180-E180</f>
        <v>-5645746.6999999993</v>
      </c>
      <c r="G180" s="86">
        <v>-4781914.5999999996</v>
      </c>
      <c r="H180" s="86">
        <f>I180-G180</f>
        <v>-8360500</v>
      </c>
      <c r="I180" s="89">
        <v>-13142414.6</v>
      </c>
      <c r="J180" s="89">
        <f>K180-I180</f>
        <v>0</v>
      </c>
      <c r="K180" s="89">
        <v>-13142414.599999994</v>
      </c>
      <c r="L180" s="89">
        <v>0</v>
      </c>
      <c r="M180" s="86">
        <v>-12588981.5</v>
      </c>
      <c r="N180" s="86">
        <f>N179-N181</f>
        <v>-13142414.599999994</v>
      </c>
      <c r="O180" s="86">
        <f t="shared" si="34"/>
        <v>-2942.9889676103135</v>
      </c>
      <c r="P180" s="85">
        <f t="shared" ref="P180:Q180" si="46">P179-P181</f>
        <v>-12393547.132009998</v>
      </c>
      <c r="Q180" s="85">
        <f t="shared" si="46"/>
        <v>-14862664.780959964</v>
      </c>
      <c r="R180" s="83">
        <f t="shared" si="35"/>
        <v>-2469117.6489499658</v>
      </c>
      <c r="S180" s="85">
        <v>-2298268</v>
      </c>
      <c r="T180" s="86">
        <f t="shared" si="32"/>
        <v>-12564396.780959964</v>
      </c>
      <c r="U180" s="86"/>
      <c r="V180" s="86">
        <f t="shared" ref="V180:V243" si="47">Q180/C180*100</f>
        <v>-3328.2056464460916</v>
      </c>
      <c r="W180" s="86"/>
      <c r="X180" s="90"/>
    </row>
    <row r="181" spans="1:24" s="19" customFormat="1" ht="38.25" customHeight="1" x14ac:dyDescent="0.3">
      <c r="A181" s="117" t="s">
        <v>214</v>
      </c>
      <c r="B181" s="124" t="s">
        <v>192</v>
      </c>
      <c r="C181" s="88">
        <f t="shared" ref="C181:F181" si="48">C182+C191+C193+C198+C209+C214+C219+C227+C230+C238+C244+C249+C253+C254</f>
        <v>77631620.999999985</v>
      </c>
      <c r="D181" s="88">
        <f t="shared" si="48"/>
        <v>5229787.9000000004</v>
      </c>
      <c r="E181" s="88">
        <f t="shared" si="48"/>
        <v>82861408.899999991</v>
      </c>
      <c r="F181" s="88">
        <f t="shared" si="48"/>
        <v>8609941.9000000004</v>
      </c>
      <c r="G181" s="88">
        <f>G182+G191+G193+G198+G209+G214+G219+G227+G230+G238+G244+G249+G253+G254</f>
        <v>91471350.799999997</v>
      </c>
      <c r="H181" s="88">
        <f t="shared" ref="H181" si="49">H182+H191+H193+H198+H209+H214+H219+H227+H230+H238+H244+H249+H253+H254</f>
        <v>10073310</v>
      </c>
      <c r="I181" s="88">
        <f t="shared" ref="I181" si="50">I182+I191+I193+I198+I209+I214+I219+I227+I230+I238+I244+I249+I253+I254</f>
        <v>101544660.79999998</v>
      </c>
      <c r="J181" s="88">
        <f>J182+J191+J193+J198+J209+J214+J219+J227+J230+J238+J244+J249+J253+J254</f>
        <v>960500</v>
      </c>
      <c r="K181" s="88">
        <f>K182+K191+K193+K198+K209+K214+K219+K227+K230+K238+K244+K249+K253+K254</f>
        <v>102505160.8</v>
      </c>
      <c r="L181" s="89">
        <f>L182+L191+L193+L198+L209+L214+L219+L227+L230+L238+L244+L249+L253+L254</f>
        <v>2181491</v>
      </c>
      <c r="M181" s="88">
        <f t="shared" ref="M181" si="51">M182+M191+M193+M198+M209+M214+M219+M227+M230+M238+M244+M249+M253+M254</f>
        <v>27055030.800000001</v>
      </c>
      <c r="N181" s="88">
        <f>N182+N191+N193+N198+N209+N214+N219+N227+N230+N238+N244+N249+N253+N254</f>
        <v>104686651.8</v>
      </c>
      <c r="O181" s="88">
        <f t="shared" ref="O181" si="52">O182+O191+O193+O198+O209+O214+O219+O227+O230+O238+O244+O249+O253+O254</f>
        <v>2000.8597452340723</v>
      </c>
      <c r="P181" s="88">
        <f>P182+P191+P193+P198+P209+P214+P219+P227+P230+P238+P244+P249+P253+P254</f>
        <v>104560962.93200999</v>
      </c>
      <c r="Q181" s="85">
        <f t="shared" ref="Q181" si="53">Q182+Q191+Q193+Q198+Q209+Q214+Q219+Q227+Q230+Q238+Q244+Q249+Q253+Q254</f>
        <v>100125324.61145997</v>
      </c>
      <c r="R181" s="83">
        <f t="shared" si="35"/>
        <v>-4435638.3205500245</v>
      </c>
      <c r="S181" s="85">
        <v>82948883</v>
      </c>
      <c r="T181" s="88">
        <f t="shared" si="32"/>
        <v>17176441.61145997</v>
      </c>
      <c r="U181" s="88">
        <f t="shared" si="36"/>
        <v>120.70726089398933</v>
      </c>
      <c r="V181" s="88">
        <f t="shared" si="47"/>
        <v>128.9749245497012</v>
      </c>
      <c r="W181" s="88">
        <f t="shared" ref="W181:W212" si="54">Q181/N181*100</f>
        <v>95.642876039961351</v>
      </c>
      <c r="X181" s="88">
        <f>Q181/P181*100</f>
        <v>95.757844805394271</v>
      </c>
    </row>
    <row r="182" spans="1:24" s="4" customFormat="1" ht="19.5" customHeight="1" x14ac:dyDescent="0.2">
      <c r="A182" s="35" t="s">
        <v>218</v>
      </c>
      <c r="B182" s="38" t="s">
        <v>195</v>
      </c>
      <c r="C182" s="98">
        <v>2335104.6</v>
      </c>
      <c r="D182" s="99">
        <v>455742.4</v>
      </c>
      <c r="E182" s="85">
        <f t="shared" ref="E182:E247" si="55">C182+D182</f>
        <v>2790847</v>
      </c>
      <c r="F182" s="86">
        <v>837290.4</v>
      </c>
      <c r="G182" s="85">
        <f t="shared" ref="G182:G218" si="56">E182+F182</f>
        <v>3628137.4</v>
      </c>
      <c r="H182" s="86">
        <v>424528.5</v>
      </c>
      <c r="I182" s="85">
        <f t="shared" ref="I182:J182" si="57">SUM(I183:I190)</f>
        <v>4052665.9000000004</v>
      </c>
      <c r="J182" s="85">
        <f t="shared" si="57"/>
        <v>-295.5</v>
      </c>
      <c r="K182" s="85">
        <f>SUM(K183:K190)</f>
        <v>4052370.4000000004</v>
      </c>
      <c r="L182" s="86">
        <f>SUM(L183:L190)</f>
        <v>302527.7</v>
      </c>
      <c r="M182" s="88">
        <f>D182+F182+H182+J182+L182</f>
        <v>2019793.5</v>
      </c>
      <c r="N182" s="85">
        <f>K182+L182</f>
        <v>4354898.1000000006</v>
      </c>
      <c r="O182" s="88">
        <f t="shared" si="34"/>
        <v>186.4969175256646</v>
      </c>
      <c r="P182" s="88">
        <v>3285282.90808</v>
      </c>
      <c r="Q182" s="98">
        <v>2731106.2519100001</v>
      </c>
      <c r="R182" s="83">
        <f t="shared" si="35"/>
        <v>-554176.65616999986</v>
      </c>
      <c r="S182" s="98">
        <v>2393591.4</v>
      </c>
      <c r="T182" s="83">
        <f t="shared" si="32"/>
        <v>337514.8519100002</v>
      </c>
      <c r="U182" s="88">
        <f t="shared" si="36"/>
        <v>114.10077141445278</v>
      </c>
      <c r="V182" s="88">
        <f t="shared" si="47"/>
        <v>116.95862583243594</v>
      </c>
      <c r="W182" s="88">
        <f t="shared" si="54"/>
        <v>62.713436438616085</v>
      </c>
      <c r="X182" s="88">
        <f>Q182/P182*100</f>
        <v>83.131539301926537</v>
      </c>
    </row>
    <row r="183" spans="1:24" ht="31.5" x14ac:dyDescent="0.3">
      <c r="A183" s="36"/>
      <c r="B183" s="39" t="s">
        <v>132</v>
      </c>
      <c r="C183" s="100">
        <v>6281.6</v>
      </c>
      <c r="D183" s="101"/>
      <c r="E183" s="83">
        <f t="shared" si="55"/>
        <v>6281.6</v>
      </c>
      <c r="F183" s="84"/>
      <c r="G183" s="83">
        <f t="shared" si="56"/>
        <v>6281.6</v>
      </c>
      <c r="H183" s="84"/>
      <c r="I183" s="90">
        <f t="shared" ref="I183:I213" si="58">G183+H183</f>
        <v>6281.6</v>
      </c>
      <c r="J183" s="91"/>
      <c r="K183" s="90">
        <v>6281.6</v>
      </c>
      <c r="L183" s="84"/>
      <c r="M183" s="83">
        <f t="shared" ref="M183" si="59">D183+F183+H183+J183+L183</f>
        <v>0</v>
      </c>
      <c r="N183" s="83">
        <f>K183+L183</f>
        <v>6281.6</v>
      </c>
      <c r="O183" s="90">
        <f t="shared" si="34"/>
        <v>100</v>
      </c>
      <c r="P183" s="90">
        <v>6281.6</v>
      </c>
      <c r="Q183" s="102">
        <v>5660.2728100000004</v>
      </c>
      <c r="R183" s="83">
        <f t="shared" si="35"/>
        <v>-621.32718999999997</v>
      </c>
      <c r="S183" s="102">
        <v>5440.3</v>
      </c>
      <c r="T183" s="83">
        <f t="shared" si="32"/>
        <v>219.97281000000021</v>
      </c>
      <c r="U183" s="90">
        <f t="shared" si="36"/>
        <v>104.04339484954875</v>
      </c>
      <c r="V183" s="90">
        <f t="shared" si="47"/>
        <v>90.108774993632196</v>
      </c>
      <c r="W183" s="90">
        <f t="shared" si="54"/>
        <v>90.108774993632196</v>
      </c>
      <c r="X183" s="90">
        <f t="shared" ref="X183:X245" si="60">Q183/P183*100</f>
        <v>90.108774993632196</v>
      </c>
    </row>
    <row r="184" spans="1:24" ht="47.25" x14ac:dyDescent="0.3">
      <c r="A184" s="36"/>
      <c r="B184" s="39" t="s">
        <v>133</v>
      </c>
      <c r="C184" s="100">
        <v>140711</v>
      </c>
      <c r="D184" s="101"/>
      <c r="E184" s="83">
        <f t="shared" si="55"/>
        <v>140711</v>
      </c>
      <c r="F184" s="84">
        <v>6331.5</v>
      </c>
      <c r="G184" s="83">
        <f t="shared" si="56"/>
        <v>147042.5</v>
      </c>
      <c r="H184" s="84">
        <v>44.4</v>
      </c>
      <c r="I184" s="90">
        <f t="shared" si="58"/>
        <v>147086.9</v>
      </c>
      <c r="J184" s="91"/>
      <c r="K184" s="90">
        <v>147086.9</v>
      </c>
      <c r="L184" s="84">
        <v>-3376.8</v>
      </c>
      <c r="M184" s="83">
        <f>D184+F184+H184+J184+L184</f>
        <v>2999.0999999999995</v>
      </c>
      <c r="N184" s="83">
        <f t="shared" ref="N184:N246" si="61">K184+L184</f>
        <v>143710.1</v>
      </c>
      <c r="O184" s="90">
        <f t="shared" si="34"/>
        <v>102.13138987001726</v>
      </c>
      <c r="P184" s="90">
        <v>143882.23447</v>
      </c>
      <c r="Q184" s="102">
        <v>137466.14975000001</v>
      </c>
      <c r="R184" s="83">
        <f t="shared" si="35"/>
        <v>-6416.0847199999844</v>
      </c>
      <c r="S184" s="102">
        <v>144940.1</v>
      </c>
      <c r="T184" s="83">
        <f t="shared" si="32"/>
        <v>-7473.9502499999944</v>
      </c>
      <c r="U184" s="90">
        <f t="shared" si="36"/>
        <v>94.843421351303064</v>
      </c>
      <c r="V184" s="90">
        <f t="shared" si="47"/>
        <v>97.69396120417025</v>
      </c>
      <c r="W184" s="90">
        <f t="shared" si="54"/>
        <v>95.65517646289301</v>
      </c>
      <c r="X184" s="90">
        <f t="shared" si="60"/>
        <v>95.540738755111732</v>
      </c>
    </row>
    <row r="185" spans="1:24" ht="53.25" customHeight="1" x14ac:dyDescent="0.3">
      <c r="A185" s="36"/>
      <c r="B185" s="39" t="s">
        <v>134</v>
      </c>
      <c r="C185" s="100">
        <v>561534</v>
      </c>
      <c r="D185" s="101">
        <v>5640.4</v>
      </c>
      <c r="E185" s="83">
        <f t="shared" si="55"/>
        <v>567174.40000000002</v>
      </c>
      <c r="F185" s="84">
        <v>6494.2</v>
      </c>
      <c r="G185" s="83">
        <f t="shared" si="56"/>
        <v>573668.6</v>
      </c>
      <c r="H185" s="84">
        <v>1129.4000000000001</v>
      </c>
      <c r="I185" s="90">
        <f t="shared" si="58"/>
        <v>574798</v>
      </c>
      <c r="J185" s="91">
        <v>-250</v>
      </c>
      <c r="K185" s="90">
        <v>574548</v>
      </c>
      <c r="L185" s="84">
        <v>6389.9</v>
      </c>
      <c r="M185" s="83">
        <f t="shared" si="40"/>
        <v>19403.899999999998</v>
      </c>
      <c r="N185" s="83">
        <f t="shared" si="61"/>
        <v>580937.9</v>
      </c>
      <c r="O185" s="90">
        <f t="shared" si="34"/>
        <v>103.4555164958845</v>
      </c>
      <c r="P185" s="90">
        <v>590973.61271000002</v>
      </c>
      <c r="Q185" s="102">
        <v>556152.00237999996</v>
      </c>
      <c r="R185" s="83">
        <f t="shared" si="35"/>
        <v>-34821.610330000054</v>
      </c>
      <c r="S185" s="102">
        <v>523720.3</v>
      </c>
      <c r="T185" s="83">
        <f t="shared" si="32"/>
        <v>32431.702379999973</v>
      </c>
      <c r="U185" s="90">
        <f t="shared" si="36"/>
        <v>106.19256163643074</v>
      </c>
      <c r="V185" s="90">
        <f t="shared" si="47"/>
        <v>99.04155445262441</v>
      </c>
      <c r="W185" s="90">
        <f t="shared" si="54"/>
        <v>95.733468651296448</v>
      </c>
      <c r="X185" s="90">
        <f t="shared" si="60"/>
        <v>94.107755476539765</v>
      </c>
    </row>
    <row r="186" spans="1:24" x14ac:dyDescent="0.3">
      <c r="A186" s="36"/>
      <c r="B186" s="39" t="s">
        <v>135</v>
      </c>
      <c r="C186" s="100">
        <v>258983.1</v>
      </c>
      <c r="D186" s="101">
        <v>1102.8</v>
      </c>
      <c r="E186" s="83">
        <f t="shared" si="55"/>
        <v>260085.9</v>
      </c>
      <c r="F186" s="84">
        <v>1102.8</v>
      </c>
      <c r="G186" s="83">
        <f t="shared" si="56"/>
        <v>261188.69999999998</v>
      </c>
      <c r="H186" s="84">
        <v>-1072</v>
      </c>
      <c r="I186" s="90">
        <f t="shared" si="58"/>
        <v>260116.69999999998</v>
      </c>
      <c r="J186" s="91"/>
      <c r="K186" s="90">
        <v>260116.69999999998</v>
      </c>
      <c r="L186" s="84">
        <v>-287</v>
      </c>
      <c r="M186" s="83">
        <f t="shared" si="40"/>
        <v>846.59999999999991</v>
      </c>
      <c r="N186" s="83">
        <f t="shared" si="61"/>
        <v>259829.69999999998</v>
      </c>
      <c r="O186" s="90">
        <f t="shared" si="34"/>
        <v>100.32689391701619</v>
      </c>
      <c r="P186" s="90">
        <v>259263.83360000001</v>
      </c>
      <c r="Q186" s="102">
        <v>254840.65602000002</v>
      </c>
      <c r="R186" s="83">
        <f t="shared" si="35"/>
        <v>-4423.1775799999887</v>
      </c>
      <c r="S186" s="102">
        <v>242147.7</v>
      </c>
      <c r="T186" s="83">
        <f t="shared" si="32"/>
        <v>12692.956020000012</v>
      </c>
      <c r="U186" s="90">
        <f t="shared" si="36"/>
        <v>105.24182390334495</v>
      </c>
      <c r="V186" s="90">
        <f t="shared" si="47"/>
        <v>98.400496410769662</v>
      </c>
      <c r="W186" s="90">
        <f t="shared" si="54"/>
        <v>98.079879251679088</v>
      </c>
      <c r="X186" s="90">
        <f t="shared" si="60"/>
        <v>98.293947320541363</v>
      </c>
    </row>
    <row r="187" spans="1:24" ht="47.25" x14ac:dyDescent="0.3">
      <c r="A187" s="36"/>
      <c r="B187" s="39" t="s">
        <v>136</v>
      </c>
      <c r="C187" s="100">
        <v>134664.79999999999</v>
      </c>
      <c r="D187" s="101">
        <v>7.7</v>
      </c>
      <c r="E187" s="83">
        <f t="shared" si="55"/>
        <v>134672.5</v>
      </c>
      <c r="F187" s="84">
        <v>1635</v>
      </c>
      <c r="G187" s="83">
        <f t="shared" si="56"/>
        <v>136307.5</v>
      </c>
      <c r="H187" s="84">
        <v>489.8</v>
      </c>
      <c r="I187" s="90">
        <f t="shared" si="58"/>
        <v>136797.29999999999</v>
      </c>
      <c r="J187" s="91"/>
      <c r="K187" s="90">
        <v>136797.29999999999</v>
      </c>
      <c r="L187" s="84">
        <v>3507.5</v>
      </c>
      <c r="M187" s="83">
        <f t="shared" si="40"/>
        <v>5640</v>
      </c>
      <c r="N187" s="83">
        <f t="shared" si="61"/>
        <v>140304.79999999999</v>
      </c>
      <c r="O187" s="90">
        <f t="shared" si="34"/>
        <v>104.18817686581794</v>
      </c>
      <c r="P187" s="90">
        <v>140332.95254999999</v>
      </c>
      <c r="Q187" s="102">
        <v>138215.51693000001</v>
      </c>
      <c r="R187" s="83">
        <f t="shared" si="35"/>
        <v>-2117.4356199999747</v>
      </c>
      <c r="S187" s="102">
        <v>130976.5</v>
      </c>
      <c r="T187" s="83">
        <f t="shared" si="32"/>
        <v>7239.0169300000125</v>
      </c>
      <c r="U187" s="90">
        <f t="shared" si="36"/>
        <v>105.5269585994434</v>
      </c>
      <c r="V187" s="90">
        <f t="shared" si="47"/>
        <v>102.63670753604508</v>
      </c>
      <c r="W187" s="90">
        <f t="shared" si="54"/>
        <v>98.510896940090447</v>
      </c>
      <c r="X187" s="90">
        <f t="shared" si="60"/>
        <v>98.491134418877451</v>
      </c>
    </row>
    <row r="188" spans="1:24" x14ac:dyDescent="0.3">
      <c r="A188" s="35"/>
      <c r="B188" s="39" t="s">
        <v>137</v>
      </c>
      <c r="C188" s="100">
        <v>60207</v>
      </c>
      <c r="D188" s="101">
        <v>43875</v>
      </c>
      <c r="E188" s="83">
        <f t="shared" si="55"/>
        <v>104082</v>
      </c>
      <c r="F188" s="84">
        <v>34250.400000000001</v>
      </c>
      <c r="G188" s="83">
        <f t="shared" si="56"/>
        <v>138332.4</v>
      </c>
      <c r="H188" s="84">
        <v>104533.1</v>
      </c>
      <c r="I188" s="90">
        <f t="shared" si="58"/>
        <v>242865.5</v>
      </c>
      <c r="J188" s="91"/>
      <c r="K188" s="90">
        <v>242865.5</v>
      </c>
      <c r="L188" s="84">
        <v>-24532.3</v>
      </c>
      <c r="M188" s="83">
        <f t="shared" si="40"/>
        <v>158126.20000000001</v>
      </c>
      <c r="N188" s="83">
        <f t="shared" si="61"/>
        <v>218333.2</v>
      </c>
      <c r="O188" s="90">
        <f t="shared" si="34"/>
        <v>362.63756706030864</v>
      </c>
      <c r="P188" s="90">
        <v>219952.05351999999</v>
      </c>
      <c r="Q188" s="102">
        <v>217179.33968999999</v>
      </c>
      <c r="R188" s="83">
        <f t="shared" si="35"/>
        <v>-2772.7138299999933</v>
      </c>
      <c r="S188" s="102">
        <v>64596</v>
      </c>
      <c r="T188" s="83">
        <f t="shared" si="32"/>
        <v>152583.33968999999</v>
      </c>
      <c r="U188" s="90">
        <f t="shared" si="36"/>
        <v>336.21174637748464</v>
      </c>
      <c r="V188" s="90">
        <f t="shared" si="47"/>
        <v>360.72107842941847</v>
      </c>
      <c r="W188" s="90">
        <f t="shared" si="54"/>
        <v>99.47151403909254</v>
      </c>
      <c r="X188" s="90">
        <f t="shared" si="60"/>
        <v>98.739400798661848</v>
      </c>
    </row>
    <row r="189" spans="1:24" x14ac:dyDescent="0.3">
      <c r="A189" s="35"/>
      <c r="B189" s="39" t="s">
        <v>138</v>
      </c>
      <c r="C189" s="100">
        <v>7500</v>
      </c>
      <c r="D189" s="101">
        <v>-399.9</v>
      </c>
      <c r="E189" s="83">
        <f t="shared" si="55"/>
        <v>7100.1</v>
      </c>
      <c r="F189" s="84">
        <v>20000</v>
      </c>
      <c r="G189" s="83">
        <f t="shared" si="56"/>
        <v>27100.1</v>
      </c>
      <c r="H189" s="84">
        <v>5618.7</v>
      </c>
      <c r="I189" s="90">
        <f t="shared" si="58"/>
        <v>32718.799999999999</v>
      </c>
      <c r="J189" s="91"/>
      <c r="K189" s="90">
        <v>32718.799999999999</v>
      </c>
      <c r="L189" s="84"/>
      <c r="M189" s="83">
        <f t="shared" si="40"/>
        <v>25218.799999999999</v>
      </c>
      <c r="N189" s="83">
        <f t="shared" si="61"/>
        <v>32718.799999999999</v>
      </c>
      <c r="O189" s="90">
        <f t="shared" si="34"/>
        <v>436.25066666666663</v>
      </c>
      <c r="P189" s="90">
        <v>21.286210000000001</v>
      </c>
      <c r="Q189" s="102"/>
      <c r="R189" s="83">
        <f t="shared" si="35"/>
        <v>-21.286210000000001</v>
      </c>
      <c r="S189" s="102">
        <v>0</v>
      </c>
      <c r="T189" s="83">
        <f t="shared" si="32"/>
        <v>0</v>
      </c>
      <c r="U189" s="90"/>
      <c r="V189" s="90">
        <f t="shared" si="47"/>
        <v>0</v>
      </c>
      <c r="W189" s="90">
        <f t="shared" si="54"/>
        <v>0</v>
      </c>
      <c r="X189" s="90">
        <f t="shared" si="60"/>
        <v>0</v>
      </c>
    </row>
    <row r="190" spans="1:24" x14ac:dyDescent="0.3">
      <c r="A190" s="35"/>
      <c r="B190" s="39" t="s">
        <v>139</v>
      </c>
      <c r="C190" s="100">
        <v>1165223.1000000001</v>
      </c>
      <c r="D190" s="101">
        <v>405516.4</v>
      </c>
      <c r="E190" s="83">
        <f t="shared" si="55"/>
        <v>1570739.5</v>
      </c>
      <c r="F190" s="84">
        <v>767476.5</v>
      </c>
      <c r="G190" s="83">
        <f t="shared" si="56"/>
        <v>2338216</v>
      </c>
      <c r="H190" s="103">
        <v>313785.09999999998</v>
      </c>
      <c r="I190" s="90">
        <f t="shared" si="58"/>
        <v>2652001.1</v>
      </c>
      <c r="J190" s="91">
        <v>-45.5</v>
      </c>
      <c r="K190" s="90">
        <v>2651955.6</v>
      </c>
      <c r="L190" s="84">
        <v>320826.40000000002</v>
      </c>
      <c r="M190" s="83">
        <f t="shared" si="40"/>
        <v>1807558.9</v>
      </c>
      <c r="N190" s="83">
        <f t="shared" si="61"/>
        <v>2972782</v>
      </c>
      <c r="O190" s="90">
        <f t="shared" si="34"/>
        <v>255.12556350796683</v>
      </c>
      <c r="P190" s="90">
        <v>1924575.3350200001</v>
      </c>
      <c r="Q190" s="102">
        <v>1421592.31433</v>
      </c>
      <c r="R190" s="83">
        <f t="shared" si="35"/>
        <v>-502983.02069000015</v>
      </c>
      <c r="S190" s="102">
        <v>1281770.3999999999</v>
      </c>
      <c r="T190" s="83">
        <f t="shared" si="32"/>
        <v>139821.91433000006</v>
      </c>
      <c r="U190" s="90">
        <f t="shared" si="36"/>
        <v>110.90849923902128</v>
      </c>
      <c r="V190" s="90">
        <f t="shared" si="47"/>
        <v>122.00172776612477</v>
      </c>
      <c r="W190" s="90">
        <f t="shared" si="54"/>
        <v>47.820267827576998</v>
      </c>
      <c r="X190" s="90">
        <f t="shared" si="60"/>
        <v>73.865246450081244</v>
      </c>
    </row>
    <row r="191" spans="1:24" s="4" customFormat="1" x14ac:dyDescent="0.3">
      <c r="A191" s="35" t="s">
        <v>219</v>
      </c>
      <c r="B191" s="38" t="s">
        <v>196</v>
      </c>
      <c r="C191" s="98">
        <v>39199.5</v>
      </c>
      <c r="D191" s="99"/>
      <c r="E191" s="85">
        <f t="shared" si="55"/>
        <v>39199.5</v>
      </c>
      <c r="F191" s="86"/>
      <c r="G191" s="85">
        <f t="shared" si="56"/>
        <v>39199.5</v>
      </c>
      <c r="H191" s="86">
        <v>3297.5</v>
      </c>
      <c r="I191" s="88">
        <f t="shared" si="58"/>
        <v>42497</v>
      </c>
      <c r="J191" s="89"/>
      <c r="K191" s="88">
        <v>42497</v>
      </c>
      <c r="L191" s="86"/>
      <c r="M191" s="85">
        <f t="shared" si="40"/>
        <v>3297.5</v>
      </c>
      <c r="N191" s="85">
        <f t="shared" si="61"/>
        <v>42497</v>
      </c>
      <c r="O191" s="88">
        <f t="shared" si="34"/>
        <v>108.41209709307518</v>
      </c>
      <c r="P191" s="88">
        <v>42497</v>
      </c>
      <c r="Q191" s="104">
        <v>40800.296889999998</v>
      </c>
      <c r="R191" s="83">
        <f t="shared" si="35"/>
        <v>-1696.7031100000022</v>
      </c>
      <c r="S191" s="104">
        <v>37984.645400000001</v>
      </c>
      <c r="T191" s="83">
        <f t="shared" si="32"/>
        <v>2815.6514899999966</v>
      </c>
      <c r="U191" s="88">
        <f t="shared" si="36"/>
        <v>107.41260438355967</v>
      </c>
      <c r="V191" s="88">
        <f t="shared" si="47"/>
        <v>104.08371762394928</v>
      </c>
      <c r="W191" s="88">
        <f t="shared" si="54"/>
        <v>96.007475562980915</v>
      </c>
      <c r="X191" s="88">
        <f>Q191/P191*100</f>
        <v>96.007475562980915</v>
      </c>
    </row>
    <row r="192" spans="1:24" x14ac:dyDescent="0.3">
      <c r="A192" s="35"/>
      <c r="B192" s="39" t="s">
        <v>140</v>
      </c>
      <c r="C192" s="100">
        <v>39199.5</v>
      </c>
      <c r="D192" s="101"/>
      <c r="E192" s="83">
        <f t="shared" si="55"/>
        <v>39199.5</v>
      </c>
      <c r="F192" s="84"/>
      <c r="G192" s="83">
        <f t="shared" si="56"/>
        <v>39199.5</v>
      </c>
      <c r="H192" s="84">
        <v>3297.5</v>
      </c>
      <c r="I192" s="90">
        <f t="shared" si="58"/>
        <v>42497</v>
      </c>
      <c r="J192" s="91"/>
      <c r="K192" s="90">
        <v>42497</v>
      </c>
      <c r="L192" s="84"/>
      <c r="M192" s="83">
        <f t="shared" si="40"/>
        <v>3297.5</v>
      </c>
      <c r="N192" s="83">
        <f t="shared" si="61"/>
        <v>42497</v>
      </c>
      <c r="O192" s="90">
        <f t="shared" si="34"/>
        <v>108.41209709307518</v>
      </c>
      <c r="P192" s="90">
        <v>42497</v>
      </c>
      <c r="Q192" s="102">
        <v>40800.296889999998</v>
      </c>
      <c r="R192" s="83">
        <f t="shared" si="35"/>
        <v>-1696.7031100000022</v>
      </c>
      <c r="S192" s="102">
        <v>37984.645400000001</v>
      </c>
      <c r="T192" s="83">
        <f t="shared" si="32"/>
        <v>2815.6514899999966</v>
      </c>
      <c r="U192" s="90">
        <f t="shared" si="36"/>
        <v>107.41260438355967</v>
      </c>
      <c r="V192" s="90">
        <f t="shared" si="47"/>
        <v>104.08371762394928</v>
      </c>
      <c r="W192" s="90">
        <f t="shared" si="54"/>
        <v>96.007475562980915</v>
      </c>
      <c r="X192" s="90">
        <f t="shared" si="60"/>
        <v>96.007475562980915</v>
      </c>
    </row>
    <row r="193" spans="1:24" s="4" customFormat="1" ht="31.5" x14ac:dyDescent="0.3">
      <c r="A193" s="35" t="s">
        <v>220</v>
      </c>
      <c r="B193" s="38" t="s">
        <v>197</v>
      </c>
      <c r="C193" s="98">
        <v>582954.80000000005</v>
      </c>
      <c r="D193" s="99">
        <v>28286.9</v>
      </c>
      <c r="E193" s="85">
        <f t="shared" si="55"/>
        <v>611241.70000000007</v>
      </c>
      <c r="F193" s="86">
        <v>51179.3</v>
      </c>
      <c r="G193" s="85">
        <f t="shared" si="56"/>
        <v>662421.00000000012</v>
      </c>
      <c r="H193" s="105">
        <v>104287.4</v>
      </c>
      <c r="I193" s="88">
        <f t="shared" si="58"/>
        <v>766708.40000000014</v>
      </c>
      <c r="J193" s="85"/>
      <c r="K193" s="88">
        <v>766708.40000000014</v>
      </c>
      <c r="L193" s="86">
        <f>SUM(L194:L197)</f>
        <v>-14309</v>
      </c>
      <c r="M193" s="85">
        <f t="shared" si="40"/>
        <v>169444.6</v>
      </c>
      <c r="N193" s="85">
        <f t="shared" si="61"/>
        <v>752399.40000000014</v>
      </c>
      <c r="O193" s="88">
        <f t="shared" si="34"/>
        <v>129.06650738616443</v>
      </c>
      <c r="P193" s="88">
        <v>753379.25823000004</v>
      </c>
      <c r="Q193" s="104">
        <v>724421.46094000002</v>
      </c>
      <c r="R193" s="83">
        <f t="shared" si="35"/>
        <v>-28957.797290000017</v>
      </c>
      <c r="S193" s="104">
        <v>662360.72499999998</v>
      </c>
      <c r="T193" s="83">
        <f t="shared" si="32"/>
        <v>62060.735940000042</v>
      </c>
      <c r="U193" s="88">
        <f t="shared" si="36"/>
        <v>109.36962799839922</v>
      </c>
      <c r="V193" s="88">
        <f t="shared" si="47"/>
        <v>124.26717490618482</v>
      </c>
      <c r="W193" s="88">
        <f t="shared" si="54"/>
        <v>96.281504336659481</v>
      </c>
      <c r="X193" s="88">
        <f t="shared" si="60"/>
        <v>96.156278929415464</v>
      </c>
    </row>
    <row r="194" spans="1:24" ht="38.25" customHeight="1" x14ac:dyDescent="0.3">
      <c r="A194" s="35"/>
      <c r="B194" s="39" t="s">
        <v>141</v>
      </c>
      <c r="C194" s="100">
        <v>126430.9</v>
      </c>
      <c r="D194" s="101">
        <v>23510.2</v>
      </c>
      <c r="E194" s="83">
        <f t="shared" si="55"/>
        <v>149941.1</v>
      </c>
      <c r="F194" s="84">
        <v>41143.300000000003</v>
      </c>
      <c r="G194" s="83">
        <f t="shared" si="56"/>
        <v>191084.40000000002</v>
      </c>
      <c r="H194" s="103">
        <v>50650.1</v>
      </c>
      <c r="I194" s="90">
        <f t="shared" si="58"/>
        <v>241734.50000000003</v>
      </c>
      <c r="J194" s="91"/>
      <c r="K194" s="90">
        <v>241734.50000000003</v>
      </c>
      <c r="L194" s="84">
        <v>-11167.7</v>
      </c>
      <c r="M194" s="83">
        <f t="shared" si="40"/>
        <v>104135.90000000001</v>
      </c>
      <c r="N194" s="83">
        <f t="shared" si="61"/>
        <v>230566.80000000002</v>
      </c>
      <c r="O194" s="90">
        <f t="shared" si="34"/>
        <v>182.36586151012136</v>
      </c>
      <c r="P194" s="90">
        <v>231546.67542999997</v>
      </c>
      <c r="Q194" s="102">
        <v>204641.27268999998</v>
      </c>
      <c r="R194" s="83">
        <f t="shared" si="35"/>
        <v>-26905.40273999999</v>
      </c>
      <c r="S194" s="102">
        <v>171022.0546</v>
      </c>
      <c r="T194" s="83">
        <f t="shared" si="32"/>
        <v>33619.21808999998</v>
      </c>
      <c r="U194" s="90">
        <f t="shared" si="36"/>
        <v>119.65782610238853</v>
      </c>
      <c r="V194" s="90">
        <f t="shared" si="47"/>
        <v>161.86017238665548</v>
      </c>
      <c r="W194" s="90">
        <f t="shared" si="54"/>
        <v>88.755741368661916</v>
      </c>
      <c r="X194" s="90">
        <f t="shared" si="60"/>
        <v>88.380138609187725</v>
      </c>
    </row>
    <row r="195" spans="1:24" x14ac:dyDescent="0.3">
      <c r="A195" s="35"/>
      <c r="B195" s="39" t="s">
        <v>142</v>
      </c>
      <c r="C195" s="100">
        <v>454304.9</v>
      </c>
      <c r="D195" s="101">
        <v>4376.5</v>
      </c>
      <c r="E195" s="83">
        <f t="shared" si="55"/>
        <v>458681.4</v>
      </c>
      <c r="F195" s="84">
        <v>8436</v>
      </c>
      <c r="G195" s="83">
        <f t="shared" si="56"/>
        <v>467117.4</v>
      </c>
      <c r="H195" s="84">
        <v>48040.3</v>
      </c>
      <c r="I195" s="90">
        <f t="shared" si="58"/>
        <v>515157.7</v>
      </c>
      <c r="J195" s="91"/>
      <c r="K195" s="90">
        <v>515157.7</v>
      </c>
      <c r="L195" s="84">
        <v>-3141.3</v>
      </c>
      <c r="M195" s="83">
        <f t="shared" si="40"/>
        <v>57711.5</v>
      </c>
      <c r="N195" s="83">
        <f t="shared" si="61"/>
        <v>512016.4</v>
      </c>
      <c r="O195" s="90">
        <f t="shared" si="34"/>
        <v>112.70325281545499</v>
      </c>
      <c r="P195" s="90">
        <v>512016.41</v>
      </c>
      <c r="Q195" s="102">
        <v>510530.42045999999</v>
      </c>
      <c r="R195" s="83">
        <f t="shared" si="35"/>
        <v>-1485.9895399999805</v>
      </c>
      <c r="S195" s="102">
        <v>482156.75099999999</v>
      </c>
      <c r="T195" s="83">
        <f t="shared" si="32"/>
        <v>28373.669460000005</v>
      </c>
      <c r="U195" s="90">
        <f t="shared" si="36"/>
        <v>105.88473964144494</v>
      </c>
      <c r="V195" s="90">
        <f t="shared" si="47"/>
        <v>112.37616421482576</v>
      </c>
      <c r="W195" s="90">
        <f t="shared" si="54"/>
        <v>99.709778917237799</v>
      </c>
      <c r="X195" s="90">
        <f t="shared" si="60"/>
        <v>99.709776969843617</v>
      </c>
    </row>
    <row r="196" spans="1:24" x14ac:dyDescent="0.3">
      <c r="A196" s="35"/>
      <c r="B196" s="39" t="s">
        <v>143</v>
      </c>
      <c r="C196" s="100">
        <v>620</v>
      </c>
      <c r="D196" s="101"/>
      <c r="E196" s="83">
        <f t="shared" si="55"/>
        <v>620</v>
      </c>
      <c r="F196" s="84"/>
      <c r="G196" s="83">
        <f t="shared" si="56"/>
        <v>620</v>
      </c>
      <c r="H196" s="84"/>
      <c r="I196" s="90">
        <f t="shared" si="58"/>
        <v>620</v>
      </c>
      <c r="J196" s="91"/>
      <c r="K196" s="90">
        <v>620</v>
      </c>
      <c r="L196" s="84"/>
      <c r="M196" s="83">
        <f t="shared" si="40"/>
        <v>0</v>
      </c>
      <c r="N196" s="83">
        <f t="shared" si="61"/>
        <v>620</v>
      </c>
      <c r="O196" s="90">
        <f t="shared" si="34"/>
        <v>100</v>
      </c>
      <c r="P196" s="90">
        <v>620</v>
      </c>
      <c r="Q196" s="102">
        <v>620</v>
      </c>
      <c r="R196" s="83">
        <f t="shared" si="35"/>
        <v>0</v>
      </c>
      <c r="S196" s="102">
        <v>620.5</v>
      </c>
      <c r="T196" s="83">
        <f t="shared" si="32"/>
        <v>-0.5</v>
      </c>
      <c r="U196" s="90">
        <f t="shared" si="36"/>
        <v>99.919419822723611</v>
      </c>
      <c r="V196" s="90">
        <f t="shared" si="47"/>
        <v>100</v>
      </c>
      <c r="W196" s="90">
        <f t="shared" si="54"/>
        <v>100</v>
      </c>
      <c r="X196" s="90">
        <f t="shared" si="60"/>
        <v>100</v>
      </c>
    </row>
    <row r="197" spans="1:24" ht="31.5" x14ac:dyDescent="0.3">
      <c r="A197" s="35"/>
      <c r="B197" s="39" t="s">
        <v>144</v>
      </c>
      <c r="C197" s="100">
        <v>1599</v>
      </c>
      <c r="D197" s="101">
        <v>400.2</v>
      </c>
      <c r="E197" s="83">
        <f t="shared" si="55"/>
        <v>1999.2</v>
      </c>
      <c r="F197" s="84">
        <v>1600</v>
      </c>
      <c r="G197" s="83">
        <f t="shared" si="56"/>
        <v>3599.2</v>
      </c>
      <c r="H197" s="84">
        <v>5597</v>
      </c>
      <c r="I197" s="90">
        <f t="shared" si="58"/>
        <v>9196.2000000000007</v>
      </c>
      <c r="J197" s="91"/>
      <c r="K197" s="90">
        <v>9196.2000000000007</v>
      </c>
      <c r="L197" s="84"/>
      <c r="M197" s="83">
        <f t="shared" si="40"/>
        <v>7597.2</v>
      </c>
      <c r="N197" s="83">
        <f t="shared" si="61"/>
        <v>9196.2000000000007</v>
      </c>
      <c r="O197" s="90">
        <f t="shared" si="34"/>
        <v>575.12195121951231</v>
      </c>
      <c r="P197" s="90">
        <v>9196.1728000000003</v>
      </c>
      <c r="Q197" s="102">
        <v>8629.7677899999999</v>
      </c>
      <c r="R197" s="83">
        <f t="shared" si="35"/>
        <v>-566.4050100000004</v>
      </c>
      <c r="S197" s="102">
        <v>8561.4194000000007</v>
      </c>
      <c r="T197" s="83">
        <f t="shared" si="32"/>
        <v>68.348389999999199</v>
      </c>
      <c r="U197" s="90">
        <f t="shared" si="36"/>
        <v>100.79833012268968</v>
      </c>
      <c r="V197" s="90">
        <f t="shared" si="47"/>
        <v>539.69779799874914</v>
      </c>
      <c r="W197" s="90">
        <f t="shared" si="54"/>
        <v>93.840584045584038</v>
      </c>
      <c r="X197" s="90">
        <f t="shared" si="60"/>
        <v>93.840861602774567</v>
      </c>
    </row>
    <row r="198" spans="1:24" s="4" customFormat="1" ht="18" customHeight="1" x14ac:dyDescent="0.3">
      <c r="A198" s="35" t="s">
        <v>223</v>
      </c>
      <c r="B198" s="38" t="s">
        <v>198</v>
      </c>
      <c r="C198" s="98">
        <v>13006628.800000001</v>
      </c>
      <c r="D198" s="99">
        <v>2788315.7</v>
      </c>
      <c r="E198" s="85">
        <f t="shared" si="55"/>
        <v>15794944.5</v>
      </c>
      <c r="F198" s="86">
        <v>1965933.4</v>
      </c>
      <c r="G198" s="85">
        <f t="shared" si="56"/>
        <v>17760877.899999999</v>
      </c>
      <c r="H198" s="105">
        <v>1395374.4</v>
      </c>
      <c r="I198" s="88">
        <f t="shared" si="58"/>
        <v>19156252.299999997</v>
      </c>
      <c r="J198" s="85"/>
      <c r="K198" s="88">
        <v>19156252.299999997</v>
      </c>
      <c r="L198" s="86">
        <f>SUM(L199:L208)</f>
        <v>-612306.69999999995</v>
      </c>
      <c r="M198" s="85">
        <f t="shared" si="40"/>
        <v>5537316.7999999998</v>
      </c>
      <c r="N198" s="85">
        <f t="shared" si="61"/>
        <v>18543945.599999998</v>
      </c>
      <c r="O198" s="88">
        <f t="shared" si="34"/>
        <v>142.57303629669201</v>
      </c>
      <c r="P198" s="85">
        <v>16637531</v>
      </c>
      <c r="Q198" s="104">
        <v>15751045.085620001</v>
      </c>
      <c r="R198" s="83">
        <f t="shared" si="35"/>
        <v>-886485.91437999904</v>
      </c>
      <c r="S198" s="104">
        <v>14004516.468</v>
      </c>
      <c r="T198" s="83">
        <f t="shared" ref="T198:T257" si="62">Q198-S198</f>
        <v>1746528.6176200006</v>
      </c>
      <c r="U198" s="88">
        <f t="shared" si="36"/>
        <v>112.4711811479588</v>
      </c>
      <c r="V198" s="88">
        <f t="shared" si="47"/>
        <v>121.10013538342849</v>
      </c>
      <c r="W198" s="88">
        <f t="shared" si="54"/>
        <v>84.939016891960691</v>
      </c>
      <c r="X198" s="88">
        <f>Q198/P198*100</f>
        <v>94.671770021765852</v>
      </c>
    </row>
    <row r="199" spans="1:24" x14ac:dyDescent="0.3">
      <c r="A199" s="35"/>
      <c r="B199" s="39" t="s">
        <v>145</v>
      </c>
      <c r="C199" s="100">
        <v>541042.80000000005</v>
      </c>
      <c r="D199" s="101">
        <v>4611.2</v>
      </c>
      <c r="E199" s="83">
        <f t="shared" si="55"/>
        <v>545654</v>
      </c>
      <c r="F199" s="84">
        <v>20781.900000000001</v>
      </c>
      <c r="G199" s="83">
        <f t="shared" si="56"/>
        <v>566435.9</v>
      </c>
      <c r="H199" s="103">
        <v>44215</v>
      </c>
      <c r="I199" s="90">
        <f t="shared" si="58"/>
        <v>610650.9</v>
      </c>
      <c r="J199" s="91">
        <v>700</v>
      </c>
      <c r="K199" s="90">
        <v>611350.9</v>
      </c>
      <c r="L199" s="84">
        <v>-5469.7</v>
      </c>
      <c r="M199" s="83">
        <f t="shared" si="40"/>
        <v>64838.400000000009</v>
      </c>
      <c r="N199" s="83">
        <f t="shared" si="61"/>
        <v>605881.20000000007</v>
      </c>
      <c r="O199" s="90">
        <f t="shared" ref="O199:O257" si="63">N199/C199*100</f>
        <v>111.98396873592995</v>
      </c>
      <c r="P199" s="90">
        <v>588913.05567999999</v>
      </c>
      <c r="Q199" s="102">
        <v>573628.58697000006</v>
      </c>
      <c r="R199" s="83">
        <f t="shared" ref="R199:R257" si="64">Q199-P199</f>
        <v>-15284.468709999928</v>
      </c>
      <c r="S199" s="102">
        <v>586094.70189999999</v>
      </c>
      <c r="T199" s="83">
        <f t="shared" si="62"/>
        <v>-12466.114929999923</v>
      </c>
      <c r="U199" s="90">
        <f t="shared" ref="U199:U257" si="65">Q199/S199*100</f>
        <v>97.873020368621781</v>
      </c>
      <c r="V199" s="90">
        <f t="shared" si="47"/>
        <v>106.02277434798135</v>
      </c>
      <c r="W199" s="90">
        <f t="shared" si="54"/>
        <v>94.67674305953048</v>
      </c>
      <c r="X199" s="90">
        <f t="shared" si="60"/>
        <v>97.4046306899494</v>
      </c>
    </row>
    <row r="200" spans="1:24" x14ac:dyDescent="0.3">
      <c r="A200" s="35"/>
      <c r="B200" s="39" t="s">
        <v>146</v>
      </c>
      <c r="C200" s="100">
        <v>141781</v>
      </c>
      <c r="D200" s="101"/>
      <c r="E200" s="83">
        <f t="shared" si="55"/>
        <v>141781</v>
      </c>
      <c r="F200" s="84"/>
      <c r="G200" s="83">
        <f t="shared" si="56"/>
        <v>141781</v>
      </c>
      <c r="H200" s="84"/>
      <c r="I200" s="90">
        <f t="shared" si="58"/>
        <v>141781</v>
      </c>
      <c r="J200" s="91"/>
      <c r="K200" s="90">
        <v>141781</v>
      </c>
      <c r="L200" s="84">
        <v>-40000</v>
      </c>
      <c r="M200" s="83">
        <f t="shared" si="40"/>
        <v>-40000</v>
      </c>
      <c r="N200" s="83">
        <f t="shared" si="61"/>
        <v>101781</v>
      </c>
      <c r="O200" s="90">
        <f t="shared" si="63"/>
        <v>71.787475049548249</v>
      </c>
      <c r="P200" s="90">
        <v>101781</v>
      </c>
      <c r="Q200" s="102">
        <v>101781</v>
      </c>
      <c r="R200" s="83">
        <f t="shared" si="64"/>
        <v>0</v>
      </c>
      <c r="S200" s="102">
        <v>40000</v>
      </c>
      <c r="T200" s="83">
        <f t="shared" si="62"/>
        <v>61781</v>
      </c>
      <c r="U200" s="90">
        <f t="shared" si="65"/>
        <v>254.45250000000001</v>
      </c>
      <c r="V200" s="90">
        <f t="shared" si="47"/>
        <v>71.787475049548249</v>
      </c>
      <c r="W200" s="90">
        <f t="shared" si="54"/>
        <v>100</v>
      </c>
      <c r="X200" s="90">
        <f t="shared" si="60"/>
        <v>100</v>
      </c>
    </row>
    <row r="201" spans="1:24" x14ac:dyDescent="0.3">
      <c r="A201" s="35"/>
      <c r="B201" s="39" t="s">
        <v>147</v>
      </c>
      <c r="C201" s="100">
        <v>3460.3</v>
      </c>
      <c r="D201" s="101"/>
      <c r="E201" s="83">
        <f t="shared" si="55"/>
        <v>3460.3</v>
      </c>
      <c r="F201" s="84"/>
      <c r="G201" s="83">
        <f t="shared" si="56"/>
        <v>3460.3</v>
      </c>
      <c r="H201" s="84">
        <v>1126.2</v>
      </c>
      <c r="I201" s="90">
        <f t="shared" si="58"/>
        <v>4586.5</v>
      </c>
      <c r="J201" s="91"/>
      <c r="K201" s="90">
        <v>4586.5</v>
      </c>
      <c r="L201" s="84">
        <v>2825.1</v>
      </c>
      <c r="M201" s="83">
        <f t="shared" si="40"/>
        <v>3951.3</v>
      </c>
      <c r="N201" s="83">
        <f t="shared" si="61"/>
        <v>7411.6</v>
      </c>
      <c r="O201" s="90">
        <f t="shared" si="63"/>
        <v>214.18952113978554</v>
      </c>
      <c r="P201" s="90">
        <v>7411.6</v>
      </c>
      <c r="Q201" s="102">
        <v>7411.6</v>
      </c>
      <c r="R201" s="83">
        <f t="shared" si="64"/>
        <v>0</v>
      </c>
      <c r="S201" s="102">
        <v>5135.8230000000003</v>
      </c>
      <c r="T201" s="83">
        <f t="shared" si="62"/>
        <v>2275.777</v>
      </c>
      <c r="U201" s="90">
        <f t="shared" si="65"/>
        <v>144.31182694574949</v>
      </c>
      <c r="V201" s="90">
        <f t="shared" si="47"/>
        <v>214.18952113978554</v>
      </c>
      <c r="W201" s="90">
        <f t="shared" si="54"/>
        <v>100</v>
      </c>
      <c r="X201" s="90">
        <f t="shared" si="60"/>
        <v>100</v>
      </c>
    </row>
    <row r="202" spans="1:24" x14ac:dyDescent="0.3">
      <c r="A202" s="35"/>
      <c r="B202" s="39" t="s">
        <v>148</v>
      </c>
      <c r="C202" s="100">
        <v>2461516.6</v>
      </c>
      <c r="D202" s="101">
        <v>-27884</v>
      </c>
      <c r="E202" s="83">
        <f t="shared" si="55"/>
        <v>2433632.6</v>
      </c>
      <c r="F202" s="84">
        <v>437018.7</v>
      </c>
      <c r="G202" s="83">
        <f t="shared" si="56"/>
        <v>2870651.3000000003</v>
      </c>
      <c r="H202" s="84">
        <v>20061.5</v>
      </c>
      <c r="I202" s="90">
        <f t="shared" si="58"/>
        <v>2890712.8000000003</v>
      </c>
      <c r="J202" s="91"/>
      <c r="K202" s="90">
        <v>2890712.8000000003</v>
      </c>
      <c r="L202" s="84">
        <v>-2402.1</v>
      </c>
      <c r="M202" s="83">
        <f t="shared" si="40"/>
        <v>426794.10000000003</v>
      </c>
      <c r="N202" s="83">
        <f t="shared" si="61"/>
        <v>2888310.7</v>
      </c>
      <c r="O202" s="90">
        <f t="shared" si="63"/>
        <v>117.33866430151234</v>
      </c>
      <c r="P202" s="90">
        <v>2972682.6460799999</v>
      </c>
      <c r="Q202" s="102">
        <v>2920094.5781999999</v>
      </c>
      <c r="R202" s="83">
        <f t="shared" si="64"/>
        <v>-52588.067879999988</v>
      </c>
      <c r="S202" s="102">
        <v>2494166.6468000002</v>
      </c>
      <c r="T202" s="83">
        <f t="shared" si="62"/>
        <v>425927.93139999965</v>
      </c>
      <c r="U202" s="90">
        <f t="shared" si="65"/>
        <v>117.07696364019873</v>
      </c>
      <c r="V202" s="90">
        <f t="shared" si="47"/>
        <v>118.62989582113725</v>
      </c>
      <c r="W202" s="90">
        <f t="shared" si="54"/>
        <v>101.10043141134366</v>
      </c>
      <c r="X202" s="90">
        <f t="shared" si="60"/>
        <v>98.230955869125609</v>
      </c>
    </row>
    <row r="203" spans="1:24" x14ac:dyDescent="0.3">
      <c r="A203" s="35"/>
      <c r="B203" s="39" t="s">
        <v>149</v>
      </c>
      <c r="C203" s="100">
        <v>90296.6</v>
      </c>
      <c r="D203" s="101">
        <v>17284.3</v>
      </c>
      <c r="E203" s="83">
        <f t="shared" si="55"/>
        <v>107580.90000000001</v>
      </c>
      <c r="F203" s="84">
        <v>2523.1</v>
      </c>
      <c r="G203" s="83">
        <f t="shared" si="56"/>
        <v>110104.00000000001</v>
      </c>
      <c r="H203" s="84">
        <v>-5242.9</v>
      </c>
      <c r="I203" s="90">
        <f t="shared" si="58"/>
        <v>104861.10000000002</v>
      </c>
      <c r="J203" s="91">
        <v>-700</v>
      </c>
      <c r="K203" s="90">
        <v>104161.10000000002</v>
      </c>
      <c r="L203" s="84">
        <v>-7047.6</v>
      </c>
      <c r="M203" s="83">
        <f t="shared" si="40"/>
        <v>6816.8999999999978</v>
      </c>
      <c r="N203" s="83">
        <f t="shared" si="61"/>
        <v>97113.500000000015</v>
      </c>
      <c r="O203" s="90">
        <f t="shared" si="63"/>
        <v>107.54945368928621</v>
      </c>
      <c r="P203" s="90">
        <v>94172.180460000003</v>
      </c>
      <c r="Q203" s="102">
        <v>86654.919580000002</v>
      </c>
      <c r="R203" s="83">
        <f t="shared" si="64"/>
        <v>-7517.2608800000016</v>
      </c>
      <c r="S203" s="102">
        <v>85559.880099999995</v>
      </c>
      <c r="T203" s="83">
        <f t="shared" si="62"/>
        <v>1095.0394800000067</v>
      </c>
      <c r="U203" s="90">
        <f t="shared" si="65"/>
        <v>101.27985158314874</v>
      </c>
      <c r="V203" s="90">
        <f t="shared" si="47"/>
        <v>95.966979465450521</v>
      </c>
      <c r="W203" s="90">
        <f t="shared" si="54"/>
        <v>89.230559685316663</v>
      </c>
      <c r="X203" s="90">
        <f t="shared" si="60"/>
        <v>92.017535493730023</v>
      </c>
    </row>
    <row r="204" spans="1:24" x14ac:dyDescent="0.3">
      <c r="A204" s="35"/>
      <c r="B204" s="39" t="s">
        <v>150</v>
      </c>
      <c r="C204" s="100">
        <v>383995.9</v>
      </c>
      <c r="D204" s="101">
        <v>547.4</v>
      </c>
      <c r="E204" s="83">
        <f t="shared" si="55"/>
        <v>384543.30000000005</v>
      </c>
      <c r="F204" s="84">
        <v>4886.8999999999996</v>
      </c>
      <c r="G204" s="83">
        <f t="shared" si="56"/>
        <v>389430.20000000007</v>
      </c>
      <c r="H204" s="84">
        <v>7679.8</v>
      </c>
      <c r="I204" s="90">
        <f t="shared" si="58"/>
        <v>397110.00000000006</v>
      </c>
      <c r="J204" s="91"/>
      <c r="K204" s="90">
        <v>397110.00000000006</v>
      </c>
      <c r="L204" s="84"/>
      <c r="M204" s="83">
        <f t="shared" si="40"/>
        <v>13114.099999999999</v>
      </c>
      <c r="N204" s="83">
        <f t="shared" si="61"/>
        <v>397110.00000000006</v>
      </c>
      <c r="O204" s="90">
        <f t="shared" si="63"/>
        <v>103.41516667235251</v>
      </c>
      <c r="P204" s="90">
        <v>397132.658</v>
      </c>
      <c r="Q204" s="102">
        <v>397006.07011000003</v>
      </c>
      <c r="R204" s="83">
        <f t="shared" si="64"/>
        <v>-126.58788999996614</v>
      </c>
      <c r="S204" s="102">
        <v>415004.71730000002</v>
      </c>
      <c r="T204" s="83">
        <f t="shared" si="62"/>
        <v>-17998.647189999989</v>
      </c>
      <c r="U204" s="90">
        <f t="shared" si="65"/>
        <v>95.663025879055468</v>
      </c>
      <c r="V204" s="90">
        <f t="shared" si="47"/>
        <v>103.38810130785249</v>
      </c>
      <c r="W204" s="90">
        <f t="shared" si="54"/>
        <v>99.973828437964286</v>
      </c>
      <c r="X204" s="90">
        <f t="shared" si="60"/>
        <v>99.968124532835574</v>
      </c>
    </row>
    <row r="205" spans="1:24" x14ac:dyDescent="0.3">
      <c r="A205" s="35"/>
      <c r="B205" s="39" t="s">
        <v>151</v>
      </c>
      <c r="C205" s="100">
        <v>301419</v>
      </c>
      <c r="D205" s="101">
        <v>156018.6</v>
      </c>
      <c r="E205" s="83">
        <f t="shared" si="55"/>
        <v>457437.6</v>
      </c>
      <c r="F205" s="84">
        <v>394018.6</v>
      </c>
      <c r="G205" s="83">
        <f t="shared" si="56"/>
        <v>851456.2</v>
      </c>
      <c r="H205" s="84">
        <v>141100.20000000001</v>
      </c>
      <c r="I205" s="90">
        <f t="shared" si="58"/>
        <v>992556.39999999991</v>
      </c>
      <c r="J205" s="91"/>
      <c r="K205" s="90">
        <v>992556.39999999991</v>
      </c>
      <c r="L205" s="84">
        <v>-20722.900000000001</v>
      </c>
      <c r="M205" s="83">
        <f>D205+F205+H205+J205+L205</f>
        <v>670414.49999999988</v>
      </c>
      <c r="N205" s="83">
        <f t="shared" si="61"/>
        <v>971833.49999999988</v>
      </c>
      <c r="O205" s="90">
        <f t="shared" si="63"/>
        <v>322.4194559732465</v>
      </c>
      <c r="P205" s="90">
        <v>971910.70499999996</v>
      </c>
      <c r="Q205" s="102">
        <v>947695.14903999993</v>
      </c>
      <c r="R205" s="83">
        <f t="shared" si="64"/>
        <v>-24215.555960000027</v>
      </c>
      <c r="S205" s="102">
        <v>659638.98190000001</v>
      </c>
      <c r="T205" s="83">
        <f t="shared" si="62"/>
        <v>288056.16713999992</v>
      </c>
      <c r="U205" s="90">
        <f t="shared" si="65"/>
        <v>143.66876049536876</v>
      </c>
      <c r="V205" s="90">
        <f t="shared" si="47"/>
        <v>314.41121795241838</v>
      </c>
      <c r="W205" s="90">
        <f t="shared" si="54"/>
        <v>97.516205094802771</v>
      </c>
      <c r="X205" s="90">
        <f t="shared" si="60"/>
        <v>97.508458767310316</v>
      </c>
    </row>
    <row r="206" spans="1:24" x14ac:dyDescent="0.3">
      <c r="A206" s="35"/>
      <c r="B206" s="39" t="s">
        <v>152</v>
      </c>
      <c r="C206" s="100">
        <v>7025097.2000000002</v>
      </c>
      <c r="D206" s="101">
        <v>1895210</v>
      </c>
      <c r="E206" s="83">
        <f t="shared" si="55"/>
        <v>8920307.1999999993</v>
      </c>
      <c r="F206" s="84">
        <v>145667.79999999999</v>
      </c>
      <c r="G206" s="83">
        <f t="shared" si="56"/>
        <v>9065975</v>
      </c>
      <c r="H206" s="84">
        <v>500014.4</v>
      </c>
      <c r="I206" s="90">
        <f t="shared" si="58"/>
        <v>9565989.4000000004</v>
      </c>
      <c r="J206" s="91"/>
      <c r="K206" s="90">
        <v>9565989.4000000004</v>
      </c>
      <c r="L206" s="84">
        <v>-404251.6</v>
      </c>
      <c r="M206" s="83">
        <f t="shared" si="40"/>
        <v>2136640.6</v>
      </c>
      <c r="N206" s="83">
        <f t="shared" si="61"/>
        <v>9161737.8000000007</v>
      </c>
      <c r="O206" s="90">
        <f t="shared" si="63"/>
        <v>130.4143919887685</v>
      </c>
      <c r="P206" s="90">
        <v>9171843.8397300001</v>
      </c>
      <c r="Q206" s="102">
        <v>8626079.1931400001</v>
      </c>
      <c r="R206" s="83">
        <f t="shared" si="64"/>
        <v>-545764.64659000002</v>
      </c>
      <c r="S206" s="102">
        <v>7705441.6551999999</v>
      </c>
      <c r="T206" s="83">
        <f t="shared" si="62"/>
        <v>920637.53794000018</v>
      </c>
      <c r="U206" s="90">
        <f t="shared" si="65"/>
        <v>111.94788798794823</v>
      </c>
      <c r="V206" s="90">
        <f t="shared" si="47"/>
        <v>122.78946393994377</v>
      </c>
      <c r="W206" s="90">
        <f t="shared" si="54"/>
        <v>94.153307827036912</v>
      </c>
      <c r="X206" s="90">
        <f t="shared" si="60"/>
        <v>94.049564557282451</v>
      </c>
    </row>
    <row r="207" spans="1:24" x14ac:dyDescent="0.3">
      <c r="A207" s="35"/>
      <c r="B207" s="39" t="s">
        <v>153</v>
      </c>
      <c r="C207" s="100">
        <v>298425.7</v>
      </c>
      <c r="D207" s="101">
        <v>181656.6</v>
      </c>
      <c r="E207" s="83">
        <f t="shared" si="55"/>
        <v>480082.30000000005</v>
      </c>
      <c r="F207" s="84">
        <v>32688.400000000001</v>
      </c>
      <c r="G207" s="83">
        <f t="shared" si="56"/>
        <v>512770.70000000007</v>
      </c>
      <c r="H207" s="84">
        <v>159785.60000000001</v>
      </c>
      <c r="I207" s="90">
        <f t="shared" si="58"/>
        <v>672556.3</v>
      </c>
      <c r="J207" s="91"/>
      <c r="K207" s="90">
        <v>672556.3</v>
      </c>
      <c r="L207" s="84">
        <v>-9800.5</v>
      </c>
      <c r="M207" s="83">
        <f t="shared" si="40"/>
        <v>364330.1</v>
      </c>
      <c r="N207" s="83">
        <f t="shared" si="61"/>
        <v>662755.80000000005</v>
      </c>
      <c r="O207" s="90">
        <f t="shared" si="63"/>
        <v>222.08402292429906</v>
      </c>
      <c r="P207" s="90">
        <v>654306.04</v>
      </c>
      <c r="Q207" s="102">
        <v>565238.71129000001</v>
      </c>
      <c r="R207" s="83">
        <f t="shared" si="64"/>
        <v>-89067.328710000031</v>
      </c>
      <c r="S207" s="102">
        <v>377138.44540000003</v>
      </c>
      <c r="T207" s="83">
        <f t="shared" si="62"/>
        <v>188100.26588999998</v>
      </c>
      <c r="U207" s="90">
        <f t="shared" si="65"/>
        <v>149.87565393671213</v>
      </c>
      <c r="V207" s="90">
        <f t="shared" si="47"/>
        <v>189.40684776478699</v>
      </c>
      <c r="W207" s="90">
        <f t="shared" si="54"/>
        <v>85.286120663146221</v>
      </c>
      <c r="X207" s="90">
        <f t="shared" si="60"/>
        <v>86.387512377235581</v>
      </c>
    </row>
    <row r="208" spans="1:24" x14ac:dyDescent="0.3">
      <c r="A208" s="35"/>
      <c r="B208" s="39" t="s">
        <v>154</v>
      </c>
      <c r="C208" s="100">
        <v>1759593.7</v>
      </c>
      <c r="D208" s="101">
        <v>560871.6</v>
      </c>
      <c r="E208" s="83">
        <f t="shared" si="55"/>
        <v>2320465.2999999998</v>
      </c>
      <c r="F208" s="84">
        <v>928348</v>
      </c>
      <c r="G208" s="83">
        <f t="shared" si="56"/>
        <v>3248813.3</v>
      </c>
      <c r="H208" s="103">
        <v>526634.6</v>
      </c>
      <c r="I208" s="90">
        <f t="shared" si="58"/>
        <v>3775447.9</v>
      </c>
      <c r="J208" s="91"/>
      <c r="K208" s="90">
        <v>3775447.9</v>
      </c>
      <c r="L208" s="84">
        <v>-125437.4</v>
      </c>
      <c r="M208" s="83">
        <f t="shared" si="40"/>
        <v>1890416.8000000003</v>
      </c>
      <c r="N208" s="83">
        <f t="shared" si="61"/>
        <v>3650010.5</v>
      </c>
      <c r="O208" s="90">
        <f t="shared" si="63"/>
        <v>207.43484703315315</v>
      </c>
      <c r="P208" s="90">
        <v>1677377.3147400001</v>
      </c>
      <c r="Q208" s="102">
        <v>1525455.2772899999</v>
      </c>
      <c r="R208" s="83">
        <f t="shared" si="64"/>
        <v>-151922.03745000018</v>
      </c>
      <c r="S208" s="102">
        <v>1636335.6163999999</v>
      </c>
      <c r="T208" s="83">
        <f t="shared" si="62"/>
        <v>-110880.33911000006</v>
      </c>
      <c r="U208" s="90">
        <f t="shared" si="65"/>
        <v>93.22386324671335</v>
      </c>
      <c r="V208" s="90">
        <f t="shared" si="47"/>
        <v>86.693608717171472</v>
      </c>
      <c r="W208" s="90">
        <f t="shared" si="54"/>
        <v>41.793175041277273</v>
      </c>
      <c r="X208" s="90">
        <f t="shared" si="60"/>
        <v>90.942882313062128</v>
      </c>
    </row>
    <row r="209" spans="1:24" s="4" customFormat="1" ht="18" customHeight="1" x14ac:dyDescent="0.3">
      <c r="A209" s="35" t="s">
        <v>222</v>
      </c>
      <c r="B209" s="38" t="s">
        <v>206</v>
      </c>
      <c r="C209" s="98">
        <v>1626237.7</v>
      </c>
      <c r="D209" s="99">
        <v>316924</v>
      </c>
      <c r="E209" s="85">
        <f t="shared" si="55"/>
        <v>1943161.7</v>
      </c>
      <c r="F209" s="86">
        <v>206469.8</v>
      </c>
      <c r="G209" s="85">
        <f t="shared" si="56"/>
        <v>2149631.5</v>
      </c>
      <c r="H209" s="105">
        <v>442605</v>
      </c>
      <c r="I209" s="88">
        <f t="shared" si="58"/>
        <v>2592236.5</v>
      </c>
      <c r="J209" s="85"/>
      <c r="K209" s="88">
        <v>2592236.5</v>
      </c>
      <c r="L209" s="86">
        <f>SUM(L210:L213)</f>
        <v>-103408.9</v>
      </c>
      <c r="M209" s="85">
        <f t="shared" si="40"/>
        <v>862589.9</v>
      </c>
      <c r="N209" s="85">
        <f t="shared" si="61"/>
        <v>2488827.6</v>
      </c>
      <c r="O209" s="88">
        <f t="shared" si="63"/>
        <v>153.04205529117917</v>
      </c>
      <c r="P209" s="88">
        <v>2830389.5847800002</v>
      </c>
      <c r="Q209" s="104">
        <v>2468020.9333500001</v>
      </c>
      <c r="R209" s="83">
        <f t="shared" si="64"/>
        <v>-362368.65143000009</v>
      </c>
      <c r="S209" s="104">
        <v>1320910.9216</v>
      </c>
      <c r="T209" s="83">
        <f t="shared" si="62"/>
        <v>1147110.0117500001</v>
      </c>
      <c r="U209" s="88">
        <f t="shared" si="65"/>
        <v>186.84234439976638</v>
      </c>
      <c r="V209" s="88">
        <f t="shared" si="47"/>
        <v>151.76261953280263</v>
      </c>
      <c r="W209" s="88">
        <f t="shared" si="54"/>
        <v>99.163997271245307</v>
      </c>
      <c r="X209" s="88">
        <f t="shared" si="60"/>
        <v>87.197216475831311</v>
      </c>
    </row>
    <row r="210" spans="1:24" x14ac:dyDescent="0.3">
      <c r="A210" s="35"/>
      <c r="B210" s="39" t="s">
        <v>155</v>
      </c>
      <c r="C210" s="100">
        <v>393479.6</v>
      </c>
      <c r="D210" s="101">
        <v>71594.8</v>
      </c>
      <c r="E210" s="83">
        <f t="shared" si="55"/>
        <v>465074.39999999997</v>
      </c>
      <c r="F210" s="84">
        <v>13429.1</v>
      </c>
      <c r="G210" s="83">
        <f t="shared" si="56"/>
        <v>478503.49999999994</v>
      </c>
      <c r="H210" s="103">
        <v>19511.8</v>
      </c>
      <c r="I210" s="90">
        <f t="shared" si="58"/>
        <v>498015.29999999993</v>
      </c>
      <c r="J210" s="91"/>
      <c r="K210" s="90">
        <v>498015.29999999993</v>
      </c>
      <c r="L210" s="84">
        <v>-6553.9</v>
      </c>
      <c r="M210" s="83">
        <f t="shared" si="40"/>
        <v>97981.800000000017</v>
      </c>
      <c r="N210" s="83">
        <f t="shared" si="61"/>
        <v>491461.39999999991</v>
      </c>
      <c r="O210" s="90">
        <f t="shared" si="63"/>
        <v>124.90136718650724</v>
      </c>
      <c r="P210" s="90">
        <v>491994.2</v>
      </c>
      <c r="Q210" s="102">
        <v>352875.59986000002</v>
      </c>
      <c r="R210" s="83">
        <f t="shared" si="64"/>
        <v>-139118.60014</v>
      </c>
      <c r="S210" s="102">
        <v>183698.2991</v>
      </c>
      <c r="T210" s="83">
        <f t="shared" si="62"/>
        <v>169177.30076000001</v>
      </c>
      <c r="U210" s="90">
        <f t="shared" si="65"/>
        <v>192.0951917295134</v>
      </c>
      <c r="V210" s="90">
        <f t="shared" si="47"/>
        <v>89.680786465168723</v>
      </c>
      <c r="W210" s="90">
        <f t="shared" si="54"/>
        <v>71.801284874051163</v>
      </c>
      <c r="X210" s="90">
        <f t="shared" si="60"/>
        <v>71.723528419643984</v>
      </c>
    </row>
    <row r="211" spans="1:24" x14ac:dyDescent="0.3">
      <c r="A211" s="35"/>
      <c r="B211" s="39" t="s">
        <v>156</v>
      </c>
      <c r="C211" s="100">
        <v>554357</v>
      </c>
      <c r="D211" s="101">
        <v>221513.2</v>
      </c>
      <c r="E211" s="83">
        <f t="shared" si="55"/>
        <v>775870.2</v>
      </c>
      <c r="F211" s="84">
        <v>99228.3</v>
      </c>
      <c r="G211" s="83">
        <f t="shared" si="56"/>
        <v>875098.5</v>
      </c>
      <c r="H211" s="103">
        <v>341579.1</v>
      </c>
      <c r="I211" s="90">
        <f t="shared" si="58"/>
        <v>1216677.6000000001</v>
      </c>
      <c r="J211" s="91"/>
      <c r="K211" s="90">
        <v>1216677.6000000001</v>
      </c>
      <c r="L211" s="84">
        <v>-104076.5</v>
      </c>
      <c r="M211" s="83">
        <f t="shared" si="40"/>
        <v>558244.1</v>
      </c>
      <c r="N211" s="83">
        <f t="shared" si="61"/>
        <v>1112601.1000000001</v>
      </c>
      <c r="O211" s="90">
        <f t="shared" si="63"/>
        <v>200.70119074892173</v>
      </c>
      <c r="P211" s="90">
        <v>1429452.56978</v>
      </c>
      <c r="Q211" s="102">
        <v>1233131.7880299999</v>
      </c>
      <c r="R211" s="83">
        <f t="shared" si="64"/>
        <v>-196320.78175000008</v>
      </c>
      <c r="S211" s="102">
        <v>430149.37420000002</v>
      </c>
      <c r="T211" s="83">
        <f t="shared" si="62"/>
        <v>802982.41382999998</v>
      </c>
      <c r="U211" s="90">
        <f t="shared" si="65"/>
        <v>286.67524864435802</v>
      </c>
      <c r="V211" s="90">
        <f t="shared" si="47"/>
        <v>222.44362171488768</v>
      </c>
      <c r="W211" s="90">
        <f t="shared" si="54"/>
        <v>110.83323466334878</v>
      </c>
      <c r="X211" s="90">
        <f t="shared" si="60"/>
        <v>86.266016382746102</v>
      </c>
    </row>
    <row r="212" spans="1:24" x14ac:dyDescent="0.3">
      <c r="A212" s="35"/>
      <c r="B212" s="39" t="s">
        <v>157</v>
      </c>
      <c r="C212" s="100">
        <v>620136.9</v>
      </c>
      <c r="D212" s="101">
        <v>19816</v>
      </c>
      <c r="E212" s="83">
        <f t="shared" si="55"/>
        <v>639952.9</v>
      </c>
      <c r="F212" s="84">
        <v>-137.6</v>
      </c>
      <c r="G212" s="83">
        <f t="shared" si="56"/>
        <v>639815.30000000005</v>
      </c>
      <c r="H212" s="103">
        <v>75000</v>
      </c>
      <c r="I212" s="90">
        <f t="shared" si="58"/>
        <v>714815.3</v>
      </c>
      <c r="J212" s="91"/>
      <c r="K212" s="90">
        <v>714815.3</v>
      </c>
      <c r="L212" s="84">
        <v>4802.5</v>
      </c>
      <c r="M212" s="83">
        <f t="shared" si="40"/>
        <v>99480.9</v>
      </c>
      <c r="N212" s="83">
        <f t="shared" si="61"/>
        <v>719617.8</v>
      </c>
      <c r="O212" s="90">
        <f t="shared" si="63"/>
        <v>116.04176432655436</v>
      </c>
      <c r="P212" s="90">
        <v>743795.5149999999</v>
      </c>
      <c r="Q212" s="102">
        <v>717201.15174</v>
      </c>
      <c r="R212" s="83">
        <f t="shared" si="64"/>
        <v>-26594.363259999896</v>
      </c>
      <c r="S212" s="102">
        <v>656818.35490000003</v>
      </c>
      <c r="T212" s="83">
        <f t="shared" si="62"/>
        <v>60382.796839999966</v>
      </c>
      <c r="U212" s="90">
        <f t="shared" si="65"/>
        <v>109.19322616207843</v>
      </c>
      <c r="V212" s="90">
        <f t="shared" si="47"/>
        <v>115.6520683965105</v>
      </c>
      <c r="W212" s="90">
        <f t="shared" si="54"/>
        <v>99.664176141835284</v>
      </c>
      <c r="X212" s="90">
        <f t="shared" si="60"/>
        <v>96.424506100981276</v>
      </c>
    </row>
    <row r="213" spans="1:24" ht="31.5" x14ac:dyDescent="0.3">
      <c r="A213" s="35"/>
      <c r="B213" s="39" t="s">
        <v>158</v>
      </c>
      <c r="C213" s="100">
        <v>58264.2</v>
      </c>
      <c r="D213" s="101">
        <v>4000</v>
      </c>
      <c r="E213" s="83">
        <f t="shared" si="55"/>
        <v>62264.2</v>
      </c>
      <c r="F213" s="84">
        <v>93950</v>
      </c>
      <c r="G213" s="83">
        <f t="shared" si="56"/>
        <v>156214.20000000001</v>
      </c>
      <c r="H213" s="84">
        <v>6514.1</v>
      </c>
      <c r="I213" s="90">
        <f t="shared" si="58"/>
        <v>162728.30000000002</v>
      </c>
      <c r="J213" s="91"/>
      <c r="K213" s="90">
        <v>162728.30000000002</v>
      </c>
      <c r="L213" s="84">
        <v>2419</v>
      </c>
      <c r="M213" s="83">
        <f t="shared" ref="M213:M252" si="66">D213+F213+H213+J213+L213</f>
        <v>106883.1</v>
      </c>
      <c r="N213" s="83">
        <f t="shared" si="61"/>
        <v>165147.30000000002</v>
      </c>
      <c r="O213" s="90">
        <f t="shared" si="63"/>
        <v>283.44558064815106</v>
      </c>
      <c r="P213" s="90">
        <v>165147.30000000002</v>
      </c>
      <c r="Q213" s="102">
        <v>164812.39371999999</v>
      </c>
      <c r="R213" s="83">
        <f t="shared" si="64"/>
        <v>-334.90628000002471</v>
      </c>
      <c r="S213" s="102">
        <v>50244.893400000001</v>
      </c>
      <c r="T213" s="83">
        <f t="shared" si="62"/>
        <v>114567.50031999999</v>
      </c>
      <c r="U213" s="90">
        <f t="shared" si="65"/>
        <v>328.01819760652529</v>
      </c>
      <c r="V213" s="90">
        <f t="shared" si="47"/>
        <v>282.87077436916667</v>
      </c>
      <c r="W213" s="90">
        <f t="shared" ref="W213:W244" si="67">Q213/N213*100</f>
        <v>99.797207535333598</v>
      </c>
      <c r="X213" s="90">
        <f t="shared" si="60"/>
        <v>99.797207535333598</v>
      </c>
    </row>
    <row r="214" spans="1:24" s="4" customFormat="1" ht="18" customHeight="1" x14ac:dyDescent="0.3">
      <c r="A214" s="35" t="s">
        <v>221</v>
      </c>
      <c r="B214" s="38" t="s">
        <v>207</v>
      </c>
      <c r="C214" s="98">
        <v>125826.3</v>
      </c>
      <c r="D214" s="99">
        <v>2991.5</v>
      </c>
      <c r="E214" s="85">
        <f t="shared" si="55"/>
        <v>128817.8</v>
      </c>
      <c r="F214" s="86">
        <v>0</v>
      </c>
      <c r="G214" s="85">
        <f t="shared" si="56"/>
        <v>128817.8</v>
      </c>
      <c r="H214" s="86">
        <v>7102</v>
      </c>
      <c r="I214" s="88">
        <f t="shared" ref="I214:I246" si="68">G214+H214</f>
        <v>135919.79999999999</v>
      </c>
      <c r="J214" s="89"/>
      <c r="K214" s="88">
        <v>135919.79999999999</v>
      </c>
      <c r="L214" s="86">
        <f>SUM(L215:L218)</f>
        <v>-2298.8000000000002</v>
      </c>
      <c r="M214" s="85">
        <f t="shared" si="66"/>
        <v>7794.7</v>
      </c>
      <c r="N214" s="85">
        <f t="shared" si="61"/>
        <v>133621</v>
      </c>
      <c r="O214" s="88">
        <f t="shared" si="63"/>
        <v>106.19480982910568</v>
      </c>
      <c r="P214" s="88">
        <v>105481.75874999999</v>
      </c>
      <c r="Q214" s="104">
        <v>105044.82906</v>
      </c>
      <c r="R214" s="83">
        <f t="shared" si="64"/>
        <v>-436.92968999998993</v>
      </c>
      <c r="S214" s="104">
        <v>72193.3024</v>
      </c>
      <c r="T214" s="83">
        <f t="shared" si="62"/>
        <v>32851.526660000003</v>
      </c>
      <c r="U214" s="88">
        <f t="shared" si="65"/>
        <v>145.50495069193565</v>
      </c>
      <c r="V214" s="88">
        <f t="shared" si="47"/>
        <v>83.484000610365243</v>
      </c>
      <c r="W214" s="88">
        <f t="shared" si="67"/>
        <v>78.614012063971984</v>
      </c>
      <c r="X214" s="88">
        <f>Q214/P214*100</f>
        <v>99.585777014739065</v>
      </c>
    </row>
    <row r="215" spans="1:24" s="4" customFormat="1" ht="30" hidden="1" customHeight="1" x14ac:dyDescent="0.3">
      <c r="A215" s="35"/>
      <c r="B215" s="72" t="s">
        <v>281</v>
      </c>
      <c r="C215" s="106"/>
      <c r="D215" s="106"/>
      <c r="E215" s="106"/>
      <c r="F215" s="106"/>
      <c r="G215" s="106"/>
      <c r="H215" s="106"/>
      <c r="I215" s="106"/>
      <c r="J215" s="106"/>
      <c r="K215" s="106"/>
      <c r="L215" s="107"/>
      <c r="M215" s="106"/>
      <c r="N215" s="83">
        <f t="shared" si="61"/>
        <v>0</v>
      </c>
      <c r="O215" s="106"/>
      <c r="P215" s="90">
        <v>251</v>
      </c>
      <c r="Q215" s="102">
        <v>250</v>
      </c>
      <c r="R215" s="83">
        <f t="shared" si="64"/>
        <v>-1</v>
      </c>
      <c r="S215" s="102"/>
      <c r="T215" s="83">
        <f t="shared" si="62"/>
        <v>250</v>
      </c>
      <c r="U215" s="106"/>
      <c r="V215" s="106"/>
      <c r="W215" s="106"/>
      <c r="X215" s="90">
        <f t="shared" si="60"/>
        <v>99.601593625498012</v>
      </c>
    </row>
    <row r="216" spans="1:24" ht="31.5" x14ac:dyDescent="0.3">
      <c r="A216" s="35"/>
      <c r="B216" s="39" t="s">
        <v>159</v>
      </c>
      <c r="C216" s="100">
        <v>13612.2</v>
      </c>
      <c r="D216" s="101">
        <v>2991.5</v>
      </c>
      <c r="E216" s="83">
        <f t="shared" si="55"/>
        <v>16603.7</v>
      </c>
      <c r="F216" s="84">
        <v>-300</v>
      </c>
      <c r="G216" s="83">
        <f t="shared" si="56"/>
        <v>16303.7</v>
      </c>
      <c r="H216" s="84">
        <v>7120</v>
      </c>
      <c r="I216" s="90">
        <f t="shared" si="68"/>
        <v>23423.7</v>
      </c>
      <c r="J216" s="91"/>
      <c r="K216" s="90">
        <v>23423.7</v>
      </c>
      <c r="L216" s="84">
        <v>-2298.8000000000002</v>
      </c>
      <c r="M216" s="83">
        <f t="shared" si="66"/>
        <v>7512.7</v>
      </c>
      <c r="N216" s="83">
        <f t="shared" si="61"/>
        <v>21124.9</v>
      </c>
      <c r="O216" s="90">
        <f t="shared" si="63"/>
        <v>155.19093166424238</v>
      </c>
      <c r="P216" s="90">
        <v>22825.55875</v>
      </c>
      <c r="Q216" s="102">
        <v>22711.964609999999</v>
      </c>
      <c r="R216" s="83">
        <f t="shared" si="64"/>
        <v>-113.59414000000106</v>
      </c>
      <c r="S216" s="102">
        <v>27735.889800000001</v>
      </c>
      <c r="T216" s="83">
        <f t="shared" si="62"/>
        <v>-5023.9251900000017</v>
      </c>
      <c r="U216" s="90">
        <f t="shared" si="65"/>
        <v>81.886554834811889</v>
      </c>
      <c r="V216" s="90">
        <f t="shared" si="47"/>
        <v>166.85006545598799</v>
      </c>
      <c r="W216" s="90">
        <f t="shared" si="67"/>
        <v>107.51276744505299</v>
      </c>
      <c r="X216" s="90">
        <f t="shared" si="60"/>
        <v>99.502337965768305</v>
      </c>
    </row>
    <row r="217" spans="1:24" ht="31.5" x14ac:dyDescent="0.3">
      <c r="A217" s="40"/>
      <c r="B217" s="118" t="s">
        <v>254</v>
      </c>
      <c r="C217" s="108"/>
      <c r="D217" s="101"/>
      <c r="E217" s="83"/>
      <c r="F217" s="84">
        <v>300</v>
      </c>
      <c r="G217" s="83">
        <v>300</v>
      </c>
      <c r="H217" s="84">
        <v>-18</v>
      </c>
      <c r="I217" s="90">
        <f>G217+H217</f>
        <v>282</v>
      </c>
      <c r="J217" s="91"/>
      <c r="K217" s="90">
        <v>282</v>
      </c>
      <c r="L217" s="84"/>
      <c r="M217" s="83">
        <f>D217+F217+H217+J217+L217</f>
        <v>282</v>
      </c>
      <c r="N217" s="83">
        <f t="shared" si="61"/>
        <v>282</v>
      </c>
      <c r="O217" s="90"/>
      <c r="P217" s="90">
        <v>240</v>
      </c>
      <c r="Q217" s="102">
        <v>240</v>
      </c>
      <c r="R217" s="83">
        <f t="shared" si="64"/>
        <v>0</v>
      </c>
      <c r="S217" s="102"/>
      <c r="T217" s="83">
        <f t="shared" si="62"/>
        <v>240</v>
      </c>
      <c r="U217" s="90"/>
      <c r="V217" s="90"/>
      <c r="W217" s="90">
        <f t="shared" si="67"/>
        <v>85.106382978723403</v>
      </c>
      <c r="X217" s="90">
        <f t="shared" si="60"/>
        <v>100</v>
      </c>
    </row>
    <row r="218" spans="1:24" x14ac:dyDescent="0.3">
      <c r="A218" s="40"/>
      <c r="B218" s="39" t="s">
        <v>160</v>
      </c>
      <c r="C218" s="108">
        <v>112214.1</v>
      </c>
      <c r="D218" s="101"/>
      <c r="E218" s="83">
        <f t="shared" si="55"/>
        <v>112214.1</v>
      </c>
      <c r="F218" s="84"/>
      <c r="G218" s="83">
        <f t="shared" si="56"/>
        <v>112214.1</v>
      </c>
      <c r="H218" s="84"/>
      <c r="I218" s="90">
        <f t="shared" si="68"/>
        <v>112214.1</v>
      </c>
      <c r="J218" s="91"/>
      <c r="K218" s="90">
        <v>112214.1</v>
      </c>
      <c r="L218" s="84"/>
      <c r="M218" s="83">
        <f t="shared" si="66"/>
        <v>0</v>
      </c>
      <c r="N218" s="83">
        <f t="shared" si="61"/>
        <v>112214.1</v>
      </c>
      <c r="O218" s="90">
        <f t="shared" si="63"/>
        <v>100</v>
      </c>
      <c r="P218" s="90">
        <v>82165.2</v>
      </c>
      <c r="Q218" s="102">
        <v>81842.864450000008</v>
      </c>
      <c r="R218" s="83">
        <f t="shared" si="64"/>
        <v>-322.33554999998887</v>
      </c>
      <c r="S218" s="102">
        <v>44457.412600000003</v>
      </c>
      <c r="T218" s="83">
        <f t="shared" si="62"/>
        <v>37385.451850000005</v>
      </c>
      <c r="U218" s="90">
        <f t="shared" si="65"/>
        <v>184.09272979147687</v>
      </c>
      <c r="V218" s="90">
        <f t="shared" si="47"/>
        <v>72.93456388279192</v>
      </c>
      <c r="W218" s="90">
        <f t="shared" si="67"/>
        <v>72.93456388279192</v>
      </c>
      <c r="X218" s="90">
        <f t="shared" si="60"/>
        <v>99.607698210434606</v>
      </c>
    </row>
    <row r="219" spans="1:24" s="4" customFormat="1" ht="18" customHeight="1" x14ac:dyDescent="0.3">
      <c r="A219" s="40" t="s">
        <v>224</v>
      </c>
      <c r="B219" s="38" t="s">
        <v>199</v>
      </c>
      <c r="C219" s="109">
        <v>26025828.800000001</v>
      </c>
      <c r="D219" s="99">
        <v>639420.69999999995</v>
      </c>
      <c r="E219" s="85">
        <f t="shared" si="55"/>
        <v>26665249.5</v>
      </c>
      <c r="F219" s="86">
        <v>668860.30000000005</v>
      </c>
      <c r="G219" s="85">
        <f t="shared" ref="G219:G257" si="69">E219+F219</f>
        <v>27334109.800000001</v>
      </c>
      <c r="H219" s="105">
        <v>2023216.6</v>
      </c>
      <c r="I219" s="88">
        <f t="shared" si="68"/>
        <v>29357326.400000002</v>
      </c>
      <c r="J219" s="85">
        <f>SUM(J220:J226)</f>
        <v>-93132.1</v>
      </c>
      <c r="K219" s="88">
        <v>29264194.300000001</v>
      </c>
      <c r="L219" s="86">
        <f>SUM(L220:L226)</f>
        <v>-599838.19999999995</v>
      </c>
      <c r="M219" s="85">
        <f t="shared" si="66"/>
        <v>2638527.2999999998</v>
      </c>
      <c r="N219" s="126">
        <f t="shared" si="61"/>
        <v>28664356.100000001</v>
      </c>
      <c r="O219" s="88">
        <f t="shared" si="63"/>
        <v>110.13811056806769</v>
      </c>
      <c r="P219" s="88">
        <v>29265149.328400005</v>
      </c>
      <c r="Q219" s="104">
        <v>28577727.791419998</v>
      </c>
      <c r="R219" s="83">
        <f t="shared" si="64"/>
        <v>-687421.53698000684</v>
      </c>
      <c r="S219" s="104">
        <v>27565263.9353</v>
      </c>
      <c r="T219" s="85">
        <f t="shared" si="62"/>
        <v>1012463.8561199978</v>
      </c>
      <c r="U219" s="88">
        <f t="shared" si="65"/>
        <v>103.67296993236272</v>
      </c>
      <c r="V219" s="88">
        <f t="shared" si="47"/>
        <v>109.80525542925264</v>
      </c>
      <c r="W219" s="88">
        <f t="shared" si="67"/>
        <v>99.697783866911976</v>
      </c>
      <c r="X219" s="88">
        <f>Q219/P219*100</f>
        <v>97.651057477048624</v>
      </c>
    </row>
    <row r="220" spans="1:24" x14ac:dyDescent="0.3">
      <c r="A220" s="40"/>
      <c r="B220" s="39" t="s">
        <v>161</v>
      </c>
      <c r="C220" s="108">
        <v>8414616.0999999996</v>
      </c>
      <c r="D220" s="101">
        <v>-6817.6</v>
      </c>
      <c r="E220" s="83">
        <f t="shared" si="55"/>
        <v>8407798.5</v>
      </c>
      <c r="F220" s="84">
        <v>-39719.599999999999</v>
      </c>
      <c r="G220" s="83">
        <f t="shared" si="69"/>
        <v>8368078.9000000004</v>
      </c>
      <c r="H220" s="84">
        <v>360328</v>
      </c>
      <c r="I220" s="90">
        <f t="shared" si="68"/>
        <v>8728406.9000000004</v>
      </c>
      <c r="J220" s="91"/>
      <c r="K220" s="90">
        <v>8728406.9000000004</v>
      </c>
      <c r="L220" s="84">
        <v>-100607.6</v>
      </c>
      <c r="M220" s="83">
        <f t="shared" si="66"/>
        <v>213183.19999999998</v>
      </c>
      <c r="N220" s="83">
        <f t="shared" si="61"/>
        <v>8627799.3000000007</v>
      </c>
      <c r="O220" s="90">
        <f t="shared" si="63"/>
        <v>102.53348694065795</v>
      </c>
      <c r="P220" s="90">
        <v>8760277.9935100004</v>
      </c>
      <c r="Q220" s="102">
        <v>8598330.3723399993</v>
      </c>
      <c r="R220" s="83">
        <f t="shared" si="64"/>
        <v>-161947.6211700011</v>
      </c>
      <c r="S220" s="102">
        <v>9134312.9382000007</v>
      </c>
      <c r="T220" s="83">
        <f t="shared" si="62"/>
        <v>-535982.56586000137</v>
      </c>
      <c r="U220" s="90">
        <f t="shared" si="65"/>
        <v>94.13220710209626</v>
      </c>
      <c r="V220" s="90">
        <f t="shared" si="47"/>
        <v>102.18327574492673</v>
      </c>
      <c r="W220" s="90">
        <f t="shared" si="67"/>
        <v>99.658442128342031</v>
      </c>
      <c r="X220" s="90">
        <f>Q220/P220*100</f>
        <v>98.151341529458549</v>
      </c>
    </row>
    <row r="221" spans="1:24" x14ac:dyDescent="0.3">
      <c r="A221" s="40"/>
      <c r="B221" s="39" t="s">
        <v>162</v>
      </c>
      <c r="C221" s="108">
        <v>14158890.4</v>
      </c>
      <c r="D221" s="101">
        <v>13002.7</v>
      </c>
      <c r="E221" s="83">
        <f t="shared" si="55"/>
        <v>14171893.1</v>
      </c>
      <c r="F221" s="84">
        <v>665006.80000000005</v>
      </c>
      <c r="G221" s="83">
        <f t="shared" si="69"/>
        <v>14836899.9</v>
      </c>
      <c r="H221" s="84">
        <v>1178715.1000000001</v>
      </c>
      <c r="I221" s="90">
        <f t="shared" si="68"/>
        <v>16015615</v>
      </c>
      <c r="J221" s="91">
        <v>-93132.1</v>
      </c>
      <c r="K221" s="90">
        <v>15922482.9</v>
      </c>
      <c r="L221" s="84">
        <v>-417505</v>
      </c>
      <c r="M221" s="83">
        <f t="shared" si="66"/>
        <v>1346087.5</v>
      </c>
      <c r="N221" s="83">
        <f t="shared" si="61"/>
        <v>15504977.9</v>
      </c>
      <c r="O221" s="90">
        <f t="shared" si="63"/>
        <v>109.50701263991705</v>
      </c>
      <c r="P221" s="90">
        <v>15884812.2545</v>
      </c>
      <c r="Q221" s="102">
        <v>15554862.074239999</v>
      </c>
      <c r="R221" s="83">
        <f t="shared" si="64"/>
        <v>-329950.18026000075</v>
      </c>
      <c r="S221" s="102">
        <v>14628286.319399999</v>
      </c>
      <c r="T221" s="83">
        <f t="shared" si="62"/>
        <v>926575.7548399996</v>
      </c>
      <c r="U221" s="90">
        <f t="shared" si="65"/>
        <v>106.33413740070958</v>
      </c>
      <c r="V221" s="90">
        <f t="shared" si="47"/>
        <v>109.85932961413415</v>
      </c>
      <c r="W221" s="90">
        <f t="shared" si="67"/>
        <v>100.32173005702896</v>
      </c>
      <c r="X221" s="90">
        <f t="shared" si="60"/>
        <v>97.922857538548953</v>
      </c>
    </row>
    <row r="222" spans="1:24" x14ac:dyDescent="0.3">
      <c r="A222" s="40"/>
      <c r="B222" s="39" t="s">
        <v>163</v>
      </c>
      <c r="C222" s="108">
        <v>161761.4</v>
      </c>
      <c r="D222" s="101">
        <v>15824.5</v>
      </c>
      <c r="E222" s="83">
        <f t="shared" si="55"/>
        <v>177585.9</v>
      </c>
      <c r="F222" s="84">
        <v>56729.3</v>
      </c>
      <c r="G222" s="83">
        <f t="shared" si="69"/>
        <v>234315.2</v>
      </c>
      <c r="H222" s="84">
        <v>-5538</v>
      </c>
      <c r="I222" s="90">
        <f t="shared" si="68"/>
        <v>228777.2</v>
      </c>
      <c r="J222" s="91">
        <v>40000</v>
      </c>
      <c r="K222" s="90">
        <v>268777.2</v>
      </c>
      <c r="L222" s="84">
        <v>9445.6</v>
      </c>
      <c r="M222" s="83">
        <f t="shared" si="66"/>
        <v>116461.40000000001</v>
      </c>
      <c r="N222" s="83">
        <f t="shared" si="61"/>
        <v>278222.8</v>
      </c>
      <c r="O222" s="90">
        <f t="shared" si="63"/>
        <v>171.99579133217196</v>
      </c>
      <c r="P222" s="90">
        <v>287786.41258</v>
      </c>
      <c r="Q222" s="102">
        <v>254938.62172999998</v>
      </c>
      <c r="R222" s="83">
        <f t="shared" si="64"/>
        <v>-32847.790850000019</v>
      </c>
      <c r="S222" s="102">
        <v>425390.23969999998</v>
      </c>
      <c r="T222" s="83">
        <f t="shared" si="62"/>
        <v>-170451.61796999999</v>
      </c>
      <c r="U222" s="90">
        <f t="shared" si="65"/>
        <v>59.930529179463917</v>
      </c>
      <c r="V222" s="90">
        <f t="shared" si="47"/>
        <v>157.60164151027377</v>
      </c>
      <c r="W222" s="90">
        <f t="shared" si="67"/>
        <v>91.631103464561491</v>
      </c>
      <c r="X222" s="90">
        <f t="shared" si="60"/>
        <v>88.586052219936249</v>
      </c>
    </row>
    <row r="223" spans="1:24" x14ac:dyDescent="0.3">
      <c r="A223" s="35"/>
      <c r="B223" s="39" t="s">
        <v>164</v>
      </c>
      <c r="C223" s="100">
        <v>2110571.2000000002</v>
      </c>
      <c r="D223" s="101">
        <v>7926.5</v>
      </c>
      <c r="E223" s="83">
        <f t="shared" si="55"/>
        <v>2118497.7000000002</v>
      </c>
      <c r="F223" s="84">
        <v>65762</v>
      </c>
      <c r="G223" s="83">
        <f t="shared" si="69"/>
        <v>2184259.7000000002</v>
      </c>
      <c r="H223" s="84">
        <v>312409.2</v>
      </c>
      <c r="I223" s="90">
        <f t="shared" si="68"/>
        <v>2496668.9000000004</v>
      </c>
      <c r="J223" s="91"/>
      <c r="K223" s="90">
        <v>2496668.9000000004</v>
      </c>
      <c r="L223" s="84">
        <v>10901.5</v>
      </c>
      <c r="M223" s="83">
        <f t="shared" si="66"/>
        <v>396999.2</v>
      </c>
      <c r="N223" s="83">
        <f t="shared" si="61"/>
        <v>2507570.4000000004</v>
      </c>
      <c r="O223" s="90">
        <f t="shared" si="63"/>
        <v>118.81003588033421</v>
      </c>
      <c r="P223" s="90">
        <v>2504942.3450800003</v>
      </c>
      <c r="Q223" s="102">
        <v>2463668.4397399998</v>
      </c>
      <c r="R223" s="83">
        <f t="shared" si="64"/>
        <v>-41273.905340000521</v>
      </c>
      <c r="S223" s="102">
        <v>2207862.8128</v>
      </c>
      <c r="T223" s="83">
        <f t="shared" si="62"/>
        <v>255805.62693999987</v>
      </c>
      <c r="U223" s="90">
        <f t="shared" si="65"/>
        <v>111.58611963827538</v>
      </c>
      <c r="V223" s="90">
        <f t="shared" si="47"/>
        <v>116.72993736198048</v>
      </c>
      <c r="W223" s="90">
        <f t="shared" si="67"/>
        <v>98.24922322180862</v>
      </c>
      <c r="X223" s="90">
        <f t="shared" si="60"/>
        <v>98.352301184852934</v>
      </c>
    </row>
    <row r="224" spans="1:24" ht="31.5" x14ac:dyDescent="0.3">
      <c r="A224" s="35"/>
      <c r="B224" s="39" t="s">
        <v>165</v>
      </c>
      <c r="C224" s="100">
        <v>58976.2</v>
      </c>
      <c r="D224" s="101">
        <v>2418</v>
      </c>
      <c r="E224" s="83">
        <f t="shared" si="55"/>
        <v>61394.2</v>
      </c>
      <c r="F224" s="84">
        <v>100212.5</v>
      </c>
      <c r="G224" s="83">
        <f t="shared" si="69"/>
        <v>161606.70000000001</v>
      </c>
      <c r="H224" s="84">
        <v>-39811.800000000003</v>
      </c>
      <c r="I224" s="90">
        <f t="shared" si="68"/>
        <v>121794.90000000001</v>
      </c>
      <c r="J224" s="91"/>
      <c r="K224" s="90">
        <v>121794.90000000001</v>
      </c>
      <c r="L224" s="84">
        <v>-36141.9</v>
      </c>
      <c r="M224" s="83">
        <f t="shared" si="66"/>
        <v>26676.799999999996</v>
      </c>
      <c r="N224" s="83">
        <f t="shared" si="61"/>
        <v>85653</v>
      </c>
      <c r="O224" s="90">
        <f t="shared" si="63"/>
        <v>145.23316185173002</v>
      </c>
      <c r="P224" s="90">
        <v>79806.510999999999</v>
      </c>
      <c r="Q224" s="102">
        <v>69258.437669999999</v>
      </c>
      <c r="R224" s="83">
        <f t="shared" si="64"/>
        <v>-10548.073329999999</v>
      </c>
      <c r="S224" s="102">
        <v>67952.040999999997</v>
      </c>
      <c r="T224" s="83">
        <f t="shared" si="62"/>
        <v>1306.3966700000019</v>
      </c>
      <c r="U224" s="90">
        <f t="shared" si="65"/>
        <v>101.9225274925885</v>
      </c>
      <c r="V224" s="90">
        <f t="shared" si="47"/>
        <v>117.43455439651929</v>
      </c>
      <c r="W224" s="90">
        <f t="shared" si="67"/>
        <v>80.859325032398161</v>
      </c>
      <c r="X224" s="90">
        <f t="shared" si="60"/>
        <v>86.782941394343126</v>
      </c>
    </row>
    <row r="225" spans="1:24" x14ac:dyDescent="0.3">
      <c r="A225" s="35"/>
      <c r="B225" s="39" t="s">
        <v>166</v>
      </c>
      <c r="C225" s="100">
        <v>167464</v>
      </c>
      <c r="D225" s="101">
        <v>292594.09999999998</v>
      </c>
      <c r="E225" s="83">
        <f t="shared" si="55"/>
        <v>460058.1</v>
      </c>
      <c r="F225" s="84">
        <v>38074.800000000003</v>
      </c>
      <c r="G225" s="83">
        <f t="shared" si="69"/>
        <v>498132.89999999997</v>
      </c>
      <c r="H225" s="103">
        <v>14929.8</v>
      </c>
      <c r="I225" s="90">
        <f t="shared" si="68"/>
        <v>513062.69999999995</v>
      </c>
      <c r="J225" s="91"/>
      <c r="K225" s="90">
        <v>513062.69999999995</v>
      </c>
      <c r="L225" s="84">
        <v>-1307.0999999999999</v>
      </c>
      <c r="M225" s="83">
        <f t="shared" si="66"/>
        <v>344291.6</v>
      </c>
      <c r="N225" s="83">
        <f t="shared" si="61"/>
        <v>511755.6</v>
      </c>
      <c r="O225" s="90">
        <f t="shared" si="63"/>
        <v>305.59141069125303</v>
      </c>
      <c r="P225" s="90">
        <v>518065.99534999998</v>
      </c>
      <c r="Q225" s="102">
        <v>469661.25673999998</v>
      </c>
      <c r="R225" s="83">
        <f t="shared" si="64"/>
        <v>-48404.73861</v>
      </c>
      <c r="S225" s="102">
        <v>481311.3028</v>
      </c>
      <c r="T225" s="83">
        <f t="shared" si="62"/>
        <v>-11650.046060000022</v>
      </c>
      <c r="U225" s="90">
        <f t="shared" si="65"/>
        <v>97.579519535023053</v>
      </c>
      <c r="V225" s="90">
        <f t="shared" si="47"/>
        <v>280.45505705106768</v>
      </c>
      <c r="W225" s="90">
        <f t="shared" si="67"/>
        <v>91.774522201613422</v>
      </c>
      <c r="X225" s="90">
        <f t="shared" si="60"/>
        <v>90.6566462488436</v>
      </c>
    </row>
    <row r="226" spans="1:24" x14ac:dyDescent="0.3">
      <c r="A226" s="35"/>
      <c r="B226" s="39" t="s">
        <v>167</v>
      </c>
      <c r="C226" s="100">
        <v>953549.5</v>
      </c>
      <c r="D226" s="101">
        <v>214472.5</v>
      </c>
      <c r="E226" s="83">
        <f t="shared" si="55"/>
        <v>1168022</v>
      </c>
      <c r="F226" s="84">
        <v>-217205.5</v>
      </c>
      <c r="G226" s="83">
        <f t="shared" si="69"/>
        <v>950816.5</v>
      </c>
      <c r="H226" s="103">
        <v>202184.3</v>
      </c>
      <c r="I226" s="90">
        <f t="shared" si="68"/>
        <v>1153000.8</v>
      </c>
      <c r="J226" s="91">
        <v>-40000</v>
      </c>
      <c r="K226" s="90">
        <v>1113000.8</v>
      </c>
      <c r="L226" s="84">
        <v>-64623.7</v>
      </c>
      <c r="M226" s="83">
        <f t="shared" si="66"/>
        <v>94827.599999999991</v>
      </c>
      <c r="N226" s="83">
        <f t="shared" si="61"/>
        <v>1048377.1000000001</v>
      </c>
      <c r="O226" s="90">
        <f t="shared" si="63"/>
        <v>109.94469610649473</v>
      </c>
      <c r="P226" s="90">
        <v>1229457.8163800002</v>
      </c>
      <c r="Q226" s="102">
        <v>1167008.5889600001</v>
      </c>
      <c r="R226" s="83">
        <f t="shared" si="64"/>
        <v>-62449.227420000127</v>
      </c>
      <c r="S226" s="102">
        <v>620148.28139999998</v>
      </c>
      <c r="T226" s="83">
        <f t="shared" si="62"/>
        <v>546860.3075600001</v>
      </c>
      <c r="U226" s="90">
        <f t="shared" si="65"/>
        <v>188.18218544852684</v>
      </c>
      <c r="V226" s="90">
        <f t="shared" si="47"/>
        <v>122.38573760040774</v>
      </c>
      <c r="W226" s="90">
        <f t="shared" si="67"/>
        <v>111.31572684676152</v>
      </c>
      <c r="X226" s="90">
        <f t="shared" si="60"/>
        <v>94.92058803579981</v>
      </c>
    </row>
    <row r="227" spans="1:24" s="4" customFormat="1" ht="17.25" customHeight="1" x14ac:dyDescent="0.3">
      <c r="A227" s="35" t="s">
        <v>212</v>
      </c>
      <c r="B227" s="38" t="s">
        <v>235</v>
      </c>
      <c r="C227" s="98">
        <v>1375403.4</v>
      </c>
      <c r="D227" s="99">
        <v>129848.4</v>
      </c>
      <c r="E227" s="85">
        <f t="shared" si="55"/>
        <v>1505251.7999999998</v>
      </c>
      <c r="F227" s="86">
        <v>-18448.599999999999</v>
      </c>
      <c r="G227" s="85">
        <f t="shared" si="69"/>
        <v>1486803.1999999997</v>
      </c>
      <c r="H227" s="86">
        <v>-3180.3</v>
      </c>
      <c r="I227" s="88">
        <f t="shared" si="68"/>
        <v>1483622.8999999997</v>
      </c>
      <c r="J227" s="89"/>
      <c r="K227" s="88">
        <v>1483622.8999999997</v>
      </c>
      <c r="L227" s="86">
        <f>SUM(L228:L229)</f>
        <v>-36077.300000000003</v>
      </c>
      <c r="M227" s="85">
        <f t="shared" si="66"/>
        <v>72142.199999999983</v>
      </c>
      <c r="N227" s="85">
        <f t="shared" si="61"/>
        <v>1447545.5999999996</v>
      </c>
      <c r="O227" s="88">
        <f>N227/C227*100</f>
        <v>105.24516661802636</v>
      </c>
      <c r="P227" s="88">
        <v>1869356.3698499999</v>
      </c>
      <c r="Q227" s="104">
        <v>1786855.9367899999</v>
      </c>
      <c r="R227" s="83">
        <f t="shared" si="64"/>
        <v>-82500.433059999952</v>
      </c>
      <c r="S227" s="104">
        <v>1839792.0991</v>
      </c>
      <c r="T227" s="85">
        <f t="shared" si="62"/>
        <v>-52936.162310000043</v>
      </c>
      <c r="U227" s="88">
        <f>Q227/S227*100</f>
        <v>97.122709553112244</v>
      </c>
      <c r="V227" s="88">
        <f t="shared" si="47"/>
        <v>129.9150443273588</v>
      </c>
      <c r="W227" s="88">
        <f t="shared" si="67"/>
        <v>123.4403901880535</v>
      </c>
      <c r="X227" s="88">
        <f t="shared" si="60"/>
        <v>95.586693131892247</v>
      </c>
    </row>
    <row r="228" spans="1:24" x14ac:dyDescent="0.3">
      <c r="A228" s="35"/>
      <c r="B228" s="39" t="s">
        <v>168</v>
      </c>
      <c r="C228" s="100">
        <v>1176570.5</v>
      </c>
      <c r="D228" s="101">
        <v>5181.3</v>
      </c>
      <c r="E228" s="83">
        <f t="shared" si="55"/>
        <v>1181751.8</v>
      </c>
      <c r="F228" s="84">
        <v>-27516.799999999999</v>
      </c>
      <c r="G228" s="83">
        <f t="shared" si="69"/>
        <v>1154235</v>
      </c>
      <c r="H228" s="84">
        <v>89822.7</v>
      </c>
      <c r="I228" s="90">
        <f t="shared" si="68"/>
        <v>1244057.7</v>
      </c>
      <c r="J228" s="91"/>
      <c r="K228" s="90">
        <v>1244057.7</v>
      </c>
      <c r="L228" s="84">
        <v>-25413.4</v>
      </c>
      <c r="M228" s="83">
        <f t="shared" si="66"/>
        <v>42073.799999999996</v>
      </c>
      <c r="N228" s="83">
        <f t="shared" si="61"/>
        <v>1218644.3</v>
      </c>
      <c r="O228" s="90">
        <f t="shared" si="63"/>
        <v>103.57596931080629</v>
      </c>
      <c r="P228" s="90">
        <v>1552679.3033</v>
      </c>
      <c r="Q228" s="102">
        <v>1527901.4926300002</v>
      </c>
      <c r="R228" s="83">
        <f t="shared" si="64"/>
        <v>-24777.810669999802</v>
      </c>
      <c r="S228" s="102">
        <v>1347588.3084</v>
      </c>
      <c r="T228" s="83">
        <f t="shared" si="62"/>
        <v>180313.18423000025</v>
      </c>
      <c r="U228" s="90">
        <f t="shared" si="65"/>
        <v>113.3804354865684</v>
      </c>
      <c r="V228" s="90">
        <f t="shared" si="47"/>
        <v>129.86059846222562</v>
      </c>
      <c r="W228" s="90">
        <f t="shared" si="67"/>
        <v>125.37715005354721</v>
      </c>
      <c r="X228" s="90">
        <f t="shared" si="60"/>
        <v>98.404190059251889</v>
      </c>
    </row>
    <row r="229" spans="1:24" x14ac:dyDescent="0.3">
      <c r="A229" s="35"/>
      <c r="B229" s="39" t="s">
        <v>169</v>
      </c>
      <c r="C229" s="100">
        <v>198832.9</v>
      </c>
      <c r="D229" s="101">
        <v>124667.1</v>
      </c>
      <c r="E229" s="83">
        <f t="shared" si="55"/>
        <v>323500</v>
      </c>
      <c r="F229" s="84">
        <v>9068.2000000000007</v>
      </c>
      <c r="G229" s="83">
        <f t="shared" si="69"/>
        <v>332568.2</v>
      </c>
      <c r="H229" s="84">
        <v>-93003</v>
      </c>
      <c r="I229" s="90">
        <f t="shared" si="68"/>
        <v>239565.2</v>
      </c>
      <c r="J229" s="91"/>
      <c r="K229" s="90">
        <v>239565.2</v>
      </c>
      <c r="L229" s="84">
        <v>-10663.9</v>
      </c>
      <c r="M229" s="83">
        <f t="shared" si="66"/>
        <v>30068.400000000016</v>
      </c>
      <c r="N229" s="83">
        <f t="shared" si="61"/>
        <v>228901.30000000002</v>
      </c>
      <c r="O229" s="90">
        <f t="shared" si="63"/>
        <v>115.12244703970018</v>
      </c>
      <c r="P229" s="90">
        <v>316677.06654999999</v>
      </c>
      <c r="Q229" s="102">
        <v>258954.44415999998</v>
      </c>
      <c r="R229" s="83">
        <f t="shared" si="64"/>
        <v>-57722.622390000004</v>
      </c>
      <c r="S229" s="102">
        <v>492203.79070000001</v>
      </c>
      <c r="T229" s="83">
        <f t="shared" si="62"/>
        <v>-233249.34654000003</v>
      </c>
      <c r="U229" s="90">
        <f t="shared" si="65"/>
        <v>52.611225076450829</v>
      </c>
      <c r="V229" s="90">
        <f t="shared" si="47"/>
        <v>130.23722138539446</v>
      </c>
      <c r="W229" s="90">
        <f t="shared" si="67"/>
        <v>113.1293025247126</v>
      </c>
      <c r="X229" s="90">
        <f t="shared" si="60"/>
        <v>81.772402081763559</v>
      </c>
    </row>
    <row r="230" spans="1:24" s="4" customFormat="1" ht="18.75" customHeight="1" x14ac:dyDescent="0.3">
      <c r="A230" s="35" t="s">
        <v>213</v>
      </c>
      <c r="B230" s="38" t="s">
        <v>200</v>
      </c>
      <c r="C230" s="98">
        <v>6766565.9000000004</v>
      </c>
      <c r="D230" s="99">
        <v>122799.8</v>
      </c>
      <c r="E230" s="85">
        <f t="shared" si="55"/>
        <v>6889365.7000000002</v>
      </c>
      <c r="F230" s="86">
        <v>2961136.6</v>
      </c>
      <c r="G230" s="85">
        <f t="shared" si="69"/>
        <v>9850502.3000000007</v>
      </c>
      <c r="H230" s="105">
        <v>1200759.2</v>
      </c>
      <c r="I230" s="88">
        <f t="shared" si="68"/>
        <v>11051261.5</v>
      </c>
      <c r="J230" s="85">
        <f>SUM(J231:J237)</f>
        <v>960495.5</v>
      </c>
      <c r="K230" s="88">
        <v>12011757</v>
      </c>
      <c r="L230" s="86">
        <f>SUM(L231:L237)</f>
        <v>789243.6</v>
      </c>
      <c r="M230" s="85">
        <f t="shared" si="66"/>
        <v>6034434.6999999993</v>
      </c>
      <c r="N230" s="85">
        <f t="shared" si="61"/>
        <v>12801000.6</v>
      </c>
      <c r="O230" s="88">
        <f t="shared" si="63"/>
        <v>189.18016596867841</v>
      </c>
      <c r="P230" s="88">
        <v>13813415.396599999</v>
      </c>
      <c r="Q230" s="104">
        <v>12598733.97161</v>
      </c>
      <c r="R230" s="83">
        <f t="shared" si="64"/>
        <v>-1214681.4249899983</v>
      </c>
      <c r="S230" s="104">
        <v>6163821.2385</v>
      </c>
      <c r="T230" s="85">
        <f t="shared" si="62"/>
        <v>6434912.7331100004</v>
      </c>
      <c r="U230" s="88">
        <f t="shared" si="65"/>
        <v>204.39810766926087</v>
      </c>
      <c r="V230" s="88">
        <f t="shared" si="47"/>
        <v>186.19095945862287</v>
      </c>
      <c r="W230" s="88">
        <f t="shared" si="67"/>
        <v>98.419915483872416</v>
      </c>
      <c r="X230" s="88">
        <f t="shared" si="60"/>
        <v>91.206509106437366</v>
      </c>
    </row>
    <row r="231" spans="1:24" x14ac:dyDescent="0.3">
      <c r="A231" s="35"/>
      <c r="B231" s="39" t="s">
        <v>170</v>
      </c>
      <c r="C231" s="100">
        <v>1243597.2</v>
      </c>
      <c r="D231" s="101">
        <v>22439.7</v>
      </c>
      <c r="E231" s="83">
        <f t="shared" si="55"/>
        <v>1266036.8999999999</v>
      </c>
      <c r="F231" s="84">
        <v>25813.200000000001</v>
      </c>
      <c r="G231" s="83">
        <f t="shared" si="69"/>
        <v>1291850.0999999999</v>
      </c>
      <c r="H231" s="84">
        <v>329446.90000000002</v>
      </c>
      <c r="I231" s="90">
        <f t="shared" si="68"/>
        <v>1621297</v>
      </c>
      <c r="J231" s="91"/>
      <c r="K231" s="90">
        <v>1621297</v>
      </c>
      <c r="L231" s="84">
        <v>-10847</v>
      </c>
      <c r="M231" s="83">
        <f t="shared" si="66"/>
        <v>366852.80000000005</v>
      </c>
      <c r="N231" s="83">
        <f t="shared" si="61"/>
        <v>1610450</v>
      </c>
      <c r="O231" s="90">
        <f t="shared" si="63"/>
        <v>129.49932663084155</v>
      </c>
      <c r="P231" s="90">
        <v>1674081.12696</v>
      </c>
      <c r="Q231" s="102">
        <v>1656175.76153</v>
      </c>
      <c r="R231" s="83">
        <f t="shared" si="64"/>
        <v>-17905.365430000005</v>
      </c>
      <c r="S231" s="102">
        <v>1640552.4343999999</v>
      </c>
      <c r="T231" s="83">
        <f t="shared" si="62"/>
        <v>15623.327130000107</v>
      </c>
      <c r="U231" s="90">
        <f t="shared" si="65"/>
        <v>100.95232110857305</v>
      </c>
      <c r="V231" s="90">
        <f t="shared" si="47"/>
        <v>133.17622149117093</v>
      </c>
      <c r="W231" s="90">
        <f t="shared" si="67"/>
        <v>102.83931581421342</v>
      </c>
      <c r="X231" s="90">
        <f t="shared" si="60"/>
        <v>98.930436217119606</v>
      </c>
    </row>
    <row r="232" spans="1:24" x14ac:dyDescent="0.3">
      <c r="A232" s="35"/>
      <c r="B232" s="39" t="s">
        <v>171</v>
      </c>
      <c r="C232" s="100">
        <v>2056229.7</v>
      </c>
      <c r="D232" s="101">
        <v>29049.8</v>
      </c>
      <c r="E232" s="83">
        <f t="shared" si="55"/>
        <v>2085279.5</v>
      </c>
      <c r="F232" s="84">
        <v>-4988</v>
      </c>
      <c r="G232" s="83">
        <f t="shared" si="69"/>
        <v>2080291.5</v>
      </c>
      <c r="H232" s="84">
        <v>410441.1</v>
      </c>
      <c r="I232" s="90">
        <f t="shared" si="68"/>
        <v>2490732.6</v>
      </c>
      <c r="J232" s="91">
        <v>-4905.7</v>
      </c>
      <c r="K232" s="90">
        <v>2485826.9</v>
      </c>
      <c r="L232" s="84">
        <v>61040.5</v>
      </c>
      <c r="M232" s="83">
        <f t="shared" si="66"/>
        <v>490637.69999999995</v>
      </c>
      <c r="N232" s="83">
        <f t="shared" si="61"/>
        <v>2546867.4</v>
      </c>
      <c r="O232" s="90">
        <f t="shared" si="63"/>
        <v>123.861035564266</v>
      </c>
      <c r="P232" s="90">
        <v>2701501.9864099999</v>
      </c>
      <c r="Q232" s="102">
        <v>2319530.9636399997</v>
      </c>
      <c r="R232" s="83">
        <f t="shared" si="64"/>
        <v>-381971.02277000016</v>
      </c>
      <c r="S232" s="102">
        <v>1643277.7087999999</v>
      </c>
      <c r="T232" s="83">
        <f t="shared" si="62"/>
        <v>676253.25483999983</v>
      </c>
      <c r="U232" s="90">
        <f t="shared" si="65"/>
        <v>141.15270664347003</v>
      </c>
      <c r="V232" s="90">
        <f t="shared" si="47"/>
        <v>112.80505109132505</v>
      </c>
      <c r="W232" s="90">
        <f t="shared" si="67"/>
        <v>91.073880157247288</v>
      </c>
      <c r="X232" s="90">
        <f t="shared" si="60"/>
        <v>85.860790601246322</v>
      </c>
    </row>
    <row r="233" spans="1:24" x14ac:dyDescent="0.3">
      <c r="A233" s="35"/>
      <c r="B233" s="39" t="s">
        <v>172</v>
      </c>
      <c r="C233" s="100">
        <v>61377.9</v>
      </c>
      <c r="D233" s="101">
        <v>277.2</v>
      </c>
      <c r="E233" s="83">
        <f t="shared" si="55"/>
        <v>61655.1</v>
      </c>
      <c r="F233" s="84">
        <v>265</v>
      </c>
      <c r="G233" s="83">
        <f t="shared" si="69"/>
        <v>61920.1</v>
      </c>
      <c r="H233" s="84">
        <v>21301.5</v>
      </c>
      <c r="I233" s="90">
        <f t="shared" si="68"/>
        <v>83221.600000000006</v>
      </c>
      <c r="J233" s="91"/>
      <c r="K233" s="90">
        <v>83221.600000000006</v>
      </c>
      <c r="L233" s="84">
        <v>-6429.2</v>
      </c>
      <c r="M233" s="83">
        <f t="shared" si="66"/>
        <v>15414.5</v>
      </c>
      <c r="N233" s="83">
        <f t="shared" si="61"/>
        <v>76792.400000000009</v>
      </c>
      <c r="O233" s="90">
        <f t="shared" si="63"/>
        <v>125.11408829562434</v>
      </c>
      <c r="P233" s="90">
        <v>76790.001929999999</v>
      </c>
      <c r="Q233" s="102">
        <v>76033.507849999995</v>
      </c>
      <c r="R233" s="83">
        <f t="shared" si="64"/>
        <v>-756.49408000000403</v>
      </c>
      <c r="S233" s="102">
        <v>66546.290999999997</v>
      </c>
      <c r="T233" s="83">
        <f t="shared" si="62"/>
        <v>9487.2168499999971</v>
      </c>
      <c r="U233" s="90">
        <f t="shared" si="65"/>
        <v>114.25656743213533</v>
      </c>
      <c r="V233" s="90">
        <f t="shared" si="47"/>
        <v>123.87766256258359</v>
      </c>
      <c r="W233" s="90">
        <f t="shared" si="67"/>
        <v>99.011761385241229</v>
      </c>
      <c r="X233" s="90">
        <f t="shared" si="60"/>
        <v>99.014853417128961</v>
      </c>
    </row>
    <row r="234" spans="1:24" x14ac:dyDescent="0.3">
      <c r="A234" s="35"/>
      <c r="B234" s="39" t="s">
        <v>173</v>
      </c>
      <c r="C234" s="100">
        <v>165693.20000000001</v>
      </c>
      <c r="D234" s="101">
        <v>1760</v>
      </c>
      <c r="E234" s="83">
        <f t="shared" si="55"/>
        <v>167453.20000000001</v>
      </c>
      <c r="F234" s="84">
        <v>4407.7</v>
      </c>
      <c r="G234" s="83">
        <f t="shared" si="69"/>
        <v>171860.90000000002</v>
      </c>
      <c r="H234" s="84">
        <v>-2626.4</v>
      </c>
      <c r="I234" s="90">
        <f t="shared" si="68"/>
        <v>169234.50000000003</v>
      </c>
      <c r="J234" s="91"/>
      <c r="K234" s="90">
        <v>169234.50000000003</v>
      </c>
      <c r="L234" s="84">
        <v>-1409.3</v>
      </c>
      <c r="M234" s="83">
        <f t="shared" si="66"/>
        <v>2132</v>
      </c>
      <c r="N234" s="83">
        <f t="shared" si="61"/>
        <v>167825.20000000004</v>
      </c>
      <c r="O234" s="90">
        <f t="shared" si="63"/>
        <v>101.28671544758627</v>
      </c>
      <c r="P234" s="90">
        <v>168125.22502000001</v>
      </c>
      <c r="Q234" s="102">
        <v>166784.71253999998</v>
      </c>
      <c r="R234" s="83">
        <f t="shared" si="64"/>
        <v>-1340.512480000034</v>
      </c>
      <c r="S234" s="102">
        <v>130190.7337</v>
      </c>
      <c r="T234" s="83">
        <f t="shared" si="62"/>
        <v>36593.978839999982</v>
      </c>
      <c r="U234" s="90">
        <f t="shared" si="65"/>
        <v>128.10797496872851</v>
      </c>
      <c r="V234" s="90">
        <f t="shared" si="47"/>
        <v>100.65875518126271</v>
      </c>
      <c r="W234" s="90">
        <f t="shared" si="67"/>
        <v>99.380017148795247</v>
      </c>
      <c r="X234" s="90">
        <f t="shared" si="60"/>
        <v>99.202670224030584</v>
      </c>
    </row>
    <row r="235" spans="1:24" x14ac:dyDescent="0.3">
      <c r="A235" s="35"/>
      <c r="B235" s="39" t="s">
        <v>174</v>
      </c>
      <c r="C235" s="100">
        <v>290611.59999999998</v>
      </c>
      <c r="D235" s="101">
        <v>799.6</v>
      </c>
      <c r="E235" s="83">
        <f t="shared" si="55"/>
        <v>291411.19999999995</v>
      </c>
      <c r="F235" s="84">
        <v>800.4</v>
      </c>
      <c r="G235" s="83">
        <f t="shared" si="69"/>
        <v>292211.59999999998</v>
      </c>
      <c r="H235" s="84">
        <v>-19450</v>
      </c>
      <c r="I235" s="90">
        <f t="shared" si="68"/>
        <v>272761.59999999998</v>
      </c>
      <c r="J235" s="91"/>
      <c r="K235" s="90">
        <v>272761.59999999998</v>
      </c>
      <c r="L235" s="84">
        <v>-8578.7999999999993</v>
      </c>
      <c r="M235" s="83">
        <f t="shared" si="66"/>
        <v>-26428.799999999999</v>
      </c>
      <c r="N235" s="83">
        <f t="shared" si="61"/>
        <v>264182.8</v>
      </c>
      <c r="O235" s="90">
        <f t="shared" si="63"/>
        <v>90.905800043769773</v>
      </c>
      <c r="P235" s="90">
        <v>265994.93550999998</v>
      </c>
      <c r="Q235" s="102">
        <v>265539.26445000002</v>
      </c>
      <c r="R235" s="83">
        <f t="shared" si="64"/>
        <v>-455.6710599999642</v>
      </c>
      <c r="S235" s="102">
        <v>259643.17240000001</v>
      </c>
      <c r="T235" s="83">
        <f t="shared" si="62"/>
        <v>5896.0920500000066</v>
      </c>
      <c r="U235" s="90">
        <f t="shared" si="65"/>
        <v>102.27084424962911</v>
      </c>
      <c r="V235" s="90">
        <f t="shared" si="47"/>
        <v>91.372562020924164</v>
      </c>
      <c r="W235" s="90">
        <f t="shared" si="67"/>
        <v>100.5134567617574</v>
      </c>
      <c r="X235" s="90">
        <f t="shared" si="60"/>
        <v>99.828691828614609</v>
      </c>
    </row>
    <row r="236" spans="1:24" ht="31.5" x14ac:dyDescent="0.3">
      <c r="A236" s="35"/>
      <c r="B236" s="39" t="s">
        <v>175</v>
      </c>
      <c r="C236" s="100">
        <v>70309.7</v>
      </c>
      <c r="D236" s="101"/>
      <c r="E236" s="83">
        <f t="shared" si="55"/>
        <v>70309.7</v>
      </c>
      <c r="F236" s="84">
        <v>55000</v>
      </c>
      <c r="G236" s="83">
        <f t="shared" si="69"/>
        <v>125309.7</v>
      </c>
      <c r="H236" s="84">
        <v>-20000</v>
      </c>
      <c r="I236" s="90">
        <f t="shared" si="68"/>
        <v>105309.7</v>
      </c>
      <c r="J236" s="91"/>
      <c r="K236" s="90">
        <v>105309.7</v>
      </c>
      <c r="L236" s="84">
        <v>15500</v>
      </c>
      <c r="M236" s="83">
        <f t="shared" si="66"/>
        <v>50500</v>
      </c>
      <c r="N236" s="83">
        <f t="shared" si="61"/>
        <v>120809.7</v>
      </c>
      <c r="O236" s="90">
        <f t="shared" si="63"/>
        <v>171.82508245661694</v>
      </c>
      <c r="P236" s="90">
        <v>120809.7</v>
      </c>
      <c r="Q236" s="102">
        <v>119493.0917</v>
      </c>
      <c r="R236" s="83">
        <f t="shared" si="64"/>
        <v>-1316.6082999999926</v>
      </c>
      <c r="S236" s="102">
        <v>133906.266</v>
      </c>
      <c r="T236" s="83">
        <f t="shared" si="62"/>
        <v>-14413.174299999999</v>
      </c>
      <c r="U236" s="90">
        <f t="shared" si="65"/>
        <v>89.236370536984438</v>
      </c>
      <c r="V236" s="90">
        <f t="shared" si="47"/>
        <v>169.95249830393246</v>
      </c>
      <c r="W236" s="90">
        <f t="shared" si="67"/>
        <v>98.910179977270047</v>
      </c>
      <c r="X236" s="90">
        <f t="shared" si="60"/>
        <v>98.910179977270047</v>
      </c>
    </row>
    <row r="237" spans="1:24" x14ac:dyDescent="0.3">
      <c r="A237" s="35"/>
      <c r="B237" s="39" t="s">
        <v>176</v>
      </c>
      <c r="C237" s="100">
        <v>2878746.6</v>
      </c>
      <c r="D237" s="101">
        <v>68473.5</v>
      </c>
      <c r="E237" s="83">
        <f t="shared" si="55"/>
        <v>2947220.1</v>
      </c>
      <c r="F237" s="84">
        <v>2879838.3</v>
      </c>
      <c r="G237" s="83">
        <f t="shared" si="69"/>
        <v>5827058.4000000004</v>
      </c>
      <c r="H237" s="103">
        <v>481646.1</v>
      </c>
      <c r="I237" s="90">
        <f t="shared" si="68"/>
        <v>6308704.5</v>
      </c>
      <c r="J237" s="91">
        <v>965401.2</v>
      </c>
      <c r="K237" s="90">
        <v>7274105.7000000002</v>
      </c>
      <c r="L237" s="84">
        <v>739967.4</v>
      </c>
      <c r="M237" s="83">
        <f t="shared" si="66"/>
        <v>5135326.5</v>
      </c>
      <c r="N237" s="83">
        <f t="shared" si="61"/>
        <v>8014073.1000000006</v>
      </c>
      <c r="O237" s="90">
        <f t="shared" si="63"/>
        <v>278.38758367964726</v>
      </c>
      <c r="P237" s="90">
        <v>8806112.4207700007</v>
      </c>
      <c r="Q237" s="102">
        <v>7995176.6698999992</v>
      </c>
      <c r="R237" s="83">
        <f t="shared" si="64"/>
        <v>-810935.7508700015</v>
      </c>
      <c r="S237" s="102">
        <v>2289704.6321999999</v>
      </c>
      <c r="T237" s="83">
        <f t="shared" si="62"/>
        <v>5705472.0376999993</v>
      </c>
      <c r="U237" s="90">
        <f t="shared" si="65"/>
        <v>349.17939010404382</v>
      </c>
      <c r="V237" s="90">
        <f t="shared" si="47"/>
        <v>277.73117195865728</v>
      </c>
      <c r="W237" s="90">
        <f t="shared" si="67"/>
        <v>99.764209411815813</v>
      </c>
      <c r="X237" s="90">
        <f t="shared" si="60"/>
        <v>90.791217371273419</v>
      </c>
    </row>
    <row r="238" spans="1:24" s="4" customFormat="1" ht="18" customHeight="1" x14ac:dyDescent="0.3">
      <c r="A238" s="35" t="s">
        <v>225</v>
      </c>
      <c r="B238" s="38" t="s">
        <v>201</v>
      </c>
      <c r="C238" s="98">
        <v>19814950.300000001</v>
      </c>
      <c r="D238" s="99">
        <v>119526.39999999999</v>
      </c>
      <c r="E238" s="85">
        <f t="shared" si="55"/>
        <v>19934476.699999999</v>
      </c>
      <c r="F238" s="86">
        <v>611071.19999999995</v>
      </c>
      <c r="G238" s="85">
        <f t="shared" si="69"/>
        <v>20545547.899999999</v>
      </c>
      <c r="H238" s="105">
        <v>3292255.1</v>
      </c>
      <c r="I238" s="88">
        <f t="shared" si="68"/>
        <v>23837803</v>
      </c>
      <c r="J238" s="85">
        <f>SUM(J239:J243)</f>
        <v>0</v>
      </c>
      <c r="K238" s="88">
        <v>23837803</v>
      </c>
      <c r="L238" s="86">
        <f>SUM(L239:L243)</f>
        <v>2314041.4000000004</v>
      </c>
      <c r="M238" s="85">
        <f t="shared" si="66"/>
        <v>6336894.1000000006</v>
      </c>
      <c r="N238" s="85">
        <f t="shared" si="61"/>
        <v>26151844.399999999</v>
      </c>
      <c r="O238" s="88">
        <f t="shared" si="63"/>
        <v>131.98036837871857</v>
      </c>
      <c r="P238" s="88">
        <v>26086763.91547</v>
      </c>
      <c r="Q238" s="104">
        <v>25711132.358339999</v>
      </c>
      <c r="R238" s="83">
        <f t="shared" si="64"/>
        <v>-375631.55713000149</v>
      </c>
      <c r="S238" s="104">
        <v>19321153.942200001</v>
      </c>
      <c r="T238" s="85">
        <f t="shared" si="62"/>
        <v>6389978.4161399975</v>
      </c>
      <c r="U238" s="88">
        <f t="shared" si="65"/>
        <v>133.07244709739322</v>
      </c>
      <c r="V238" s="88">
        <f t="shared" si="47"/>
        <v>129.75622935748669</v>
      </c>
      <c r="W238" s="88">
        <f t="shared" si="67"/>
        <v>98.314795565011849</v>
      </c>
      <c r="X238" s="88">
        <f t="shared" si="60"/>
        <v>98.560068399640627</v>
      </c>
    </row>
    <row r="239" spans="1:24" x14ac:dyDescent="0.3">
      <c r="A239" s="35"/>
      <c r="B239" s="39" t="s">
        <v>177</v>
      </c>
      <c r="C239" s="100">
        <v>151603.1</v>
      </c>
      <c r="D239" s="101"/>
      <c r="E239" s="83">
        <f t="shared" si="55"/>
        <v>151603.1</v>
      </c>
      <c r="F239" s="84"/>
      <c r="G239" s="83">
        <f t="shared" si="69"/>
        <v>151603.1</v>
      </c>
      <c r="H239" s="103"/>
      <c r="I239" s="90">
        <f t="shared" si="68"/>
        <v>151603.1</v>
      </c>
      <c r="J239" s="91"/>
      <c r="K239" s="90">
        <v>151603.1</v>
      </c>
      <c r="L239" s="84"/>
      <c r="M239" s="83">
        <f t="shared" si="66"/>
        <v>0</v>
      </c>
      <c r="N239" s="83">
        <f t="shared" si="61"/>
        <v>151603.1</v>
      </c>
      <c r="O239" s="90">
        <f t="shared" si="63"/>
        <v>100</v>
      </c>
      <c r="P239" s="90">
        <v>135801.07553</v>
      </c>
      <c r="Q239" s="102">
        <v>133012.378</v>
      </c>
      <c r="R239" s="83">
        <f t="shared" si="64"/>
        <v>-2788.6975300000049</v>
      </c>
      <c r="S239" s="102">
        <v>135998.658</v>
      </c>
      <c r="T239" s="83">
        <f t="shared" si="62"/>
        <v>-2986.2799999999988</v>
      </c>
      <c r="U239" s="90">
        <f t="shared" si="65"/>
        <v>97.804184214817766</v>
      </c>
      <c r="V239" s="90">
        <f t="shared" si="47"/>
        <v>87.737241520786839</v>
      </c>
      <c r="W239" s="90">
        <f t="shared" si="67"/>
        <v>87.737241520786839</v>
      </c>
      <c r="X239" s="90">
        <f t="shared" si="60"/>
        <v>97.946483472891231</v>
      </c>
    </row>
    <row r="240" spans="1:24" x14ac:dyDescent="0.3">
      <c r="A240" s="35"/>
      <c r="B240" s="39" t="s">
        <v>178</v>
      </c>
      <c r="C240" s="100">
        <v>2334883.5</v>
      </c>
      <c r="D240" s="101">
        <v>2045.7</v>
      </c>
      <c r="E240" s="83">
        <f t="shared" si="55"/>
        <v>2336929.2000000002</v>
      </c>
      <c r="F240" s="84">
        <v>114534.9</v>
      </c>
      <c r="G240" s="83">
        <f t="shared" si="69"/>
        <v>2451464.1</v>
      </c>
      <c r="H240" s="103">
        <v>311707.09999999998</v>
      </c>
      <c r="I240" s="90">
        <f t="shared" si="68"/>
        <v>2763171.2</v>
      </c>
      <c r="J240" s="91"/>
      <c r="K240" s="90">
        <v>2763171.2</v>
      </c>
      <c r="L240" s="84">
        <v>4699.7</v>
      </c>
      <c r="M240" s="83">
        <f t="shared" si="66"/>
        <v>432987.39999999997</v>
      </c>
      <c r="N240" s="83">
        <f t="shared" si="61"/>
        <v>2767870.9000000004</v>
      </c>
      <c r="O240" s="90">
        <f t="shared" si="63"/>
        <v>118.54428283038534</v>
      </c>
      <c r="P240" s="90">
        <v>2895247.7276400002</v>
      </c>
      <c r="Q240" s="102">
        <v>2872368.2831999999</v>
      </c>
      <c r="R240" s="83">
        <f t="shared" si="64"/>
        <v>-22879.444440000225</v>
      </c>
      <c r="S240" s="102">
        <v>2479745.4822999998</v>
      </c>
      <c r="T240" s="83">
        <f t="shared" si="62"/>
        <v>392622.80090000015</v>
      </c>
      <c r="U240" s="90">
        <f t="shared" si="65"/>
        <v>115.83318948264952</v>
      </c>
      <c r="V240" s="90">
        <f t="shared" si="47"/>
        <v>123.01976878932075</v>
      </c>
      <c r="W240" s="90">
        <f t="shared" si="67"/>
        <v>103.77537056370656</v>
      </c>
      <c r="X240" s="90">
        <f t="shared" si="60"/>
        <v>99.209758659973119</v>
      </c>
    </row>
    <row r="241" spans="1:24" x14ac:dyDescent="0.3">
      <c r="A241" s="35"/>
      <c r="B241" s="39" t="s">
        <v>179</v>
      </c>
      <c r="C241" s="100">
        <v>15248973.5</v>
      </c>
      <c r="D241" s="101">
        <v>77323.199999999997</v>
      </c>
      <c r="E241" s="83">
        <f t="shared" si="55"/>
        <v>15326296.699999999</v>
      </c>
      <c r="F241" s="84">
        <v>457471.4</v>
      </c>
      <c r="G241" s="83">
        <f t="shared" si="69"/>
        <v>15783768.1</v>
      </c>
      <c r="H241" s="103">
        <v>3053266.3</v>
      </c>
      <c r="I241" s="90">
        <f t="shared" si="68"/>
        <v>18837034.399999999</v>
      </c>
      <c r="J241" s="91"/>
      <c r="K241" s="90">
        <v>18837034.399999999</v>
      </c>
      <c r="L241" s="84">
        <v>2466118</v>
      </c>
      <c r="M241" s="83">
        <f t="shared" si="66"/>
        <v>6054178.9000000004</v>
      </c>
      <c r="N241" s="83">
        <f t="shared" si="61"/>
        <v>21303152.399999999</v>
      </c>
      <c r="O241" s="90">
        <f t="shared" si="63"/>
        <v>139.7022061845671</v>
      </c>
      <c r="P241" s="90">
        <v>21118494.919709999</v>
      </c>
      <c r="Q241" s="102">
        <v>20886454.28193</v>
      </c>
      <c r="R241" s="83">
        <f t="shared" si="64"/>
        <v>-232040.63777999952</v>
      </c>
      <c r="S241" s="102">
        <v>14871580.251499999</v>
      </c>
      <c r="T241" s="83">
        <f t="shared" si="62"/>
        <v>6014874.0304300003</v>
      </c>
      <c r="U241" s="90">
        <f t="shared" si="65"/>
        <v>140.44542630110422</v>
      </c>
      <c r="V241" s="90">
        <f t="shared" si="47"/>
        <v>136.96957557129991</v>
      </c>
      <c r="W241" s="90">
        <f t="shared" si="67"/>
        <v>98.043960301058547</v>
      </c>
      <c r="X241" s="90">
        <f t="shared" si="60"/>
        <v>98.901244436868296</v>
      </c>
    </row>
    <row r="242" spans="1:24" x14ac:dyDescent="0.3">
      <c r="A242" s="35"/>
      <c r="B242" s="39" t="s">
        <v>180</v>
      </c>
      <c r="C242" s="100">
        <v>1641428.9</v>
      </c>
      <c r="D242" s="101">
        <v>2137.9</v>
      </c>
      <c r="E242" s="83">
        <f t="shared" si="55"/>
        <v>1643566.7999999998</v>
      </c>
      <c r="F242" s="84">
        <v>844.4</v>
      </c>
      <c r="G242" s="83">
        <f t="shared" si="69"/>
        <v>1644411.1999999997</v>
      </c>
      <c r="H242" s="84">
        <v>-114786.7</v>
      </c>
      <c r="I242" s="90">
        <f t="shared" si="68"/>
        <v>1529624.4999999998</v>
      </c>
      <c r="J242" s="91"/>
      <c r="K242" s="90">
        <v>1529624.4999999998</v>
      </c>
      <c r="L242" s="84">
        <v>-150417.9</v>
      </c>
      <c r="M242" s="83">
        <f t="shared" si="66"/>
        <v>-262222.3</v>
      </c>
      <c r="N242" s="83">
        <f t="shared" si="61"/>
        <v>1379206.5999999999</v>
      </c>
      <c r="O242" s="90">
        <f t="shared" si="63"/>
        <v>84.024754285732385</v>
      </c>
      <c r="P242" s="90">
        <v>1379722.5134700001</v>
      </c>
      <c r="Q242" s="102">
        <v>1293385.3279300001</v>
      </c>
      <c r="R242" s="83">
        <f t="shared" si="64"/>
        <v>-86337.185539999977</v>
      </c>
      <c r="S242" s="102">
        <v>1327592.7341</v>
      </c>
      <c r="T242" s="83">
        <f t="shared" si="62"/>
        <v>-34207.406169999857</v>
      </c>
      <c r="U242" s="90">
        <f t="shared" si="65"/>
        <v>97.423350904885027</v>
      </c>
      <c r="V242" s="90">
        <f t="shared" si="47"/>
        <v>78.796305336770928</v>
      </c>
      <c r="W242" s="90">
        <f t="shared" si="67"/>
        <v>93.777489748816478</v>
      </c>
      <c r="X242" s="90">
        <f t="shared" si="60"/>
        <v>93.742423951402941</v>
      </c>
    </row>
    <row r="243" spans="1:24" x14ac:dyDescent="0.3">
      <c r="A243" s="35"/>
      <c r="B243" s="39" t="s">
        <v>181</v>
      </c>
      <c r="C243" s="100">
        <v>438061.3</v>
      </c>
      <c r="D243" s="101">
        <v>38019.599999999999</v>
      </c>
      <c r="E243" s="83">
        <f t="shared" si="55"/>
        <v>476080.89999999997</v>
      </c>
      <c r="F243" s="84">
        <v>38220.5</v>
      </c>
      <c r="G243" s="83">
        <f t="shared" si="69"/>
        <v>514301.39999999997</v>
      </c>
      <c r="H243" s="103">
        <v>42068.4</v>
      </c>
      <c r="I243" s="90">
        <f t="shared" si="68"/>
        <v>556369.79999999993</v>
      </c>
      <c r="J243" s="91"/>
      <c r="K243" s="90">
        <v>556369.79999999993</v>
      </c>
      <c r="L243" s="84">
        <v>-6358.4</v>
      </c>
      <c r="M243" s="83">
        <f t="shared" si="66"/>
        <v>111950.1</v>
      </c>
      <c r="N243" s="83">
        <f t="shared" si="61"/>
        <v>550011.39999999991</v>
      </c>
      <c r="O243" s="90">
        <f t="shared" si="63"/>
        <v>125.55580691560746</v>
      </c>
      <c r="P243" s="90">
        <v>557497.67911999999</v>
      </c>
      <c r="Q243" s="102">
        <v>525912.08727999998</v>
      </c>
      <c r="R243" s="83">
        <f t="shared" si="64"/>
        <v>-31585.591840000008</v>
      </c>
      <c r="S243" s="102">
        <v>506236.81630000001</v>
      </c>
      <c r="T243" s="83">
        <f t="shared" si="62"/>
        <v>19675.270979999972</v>
      </c>
      <c r="U243" s="90">
        <f t="shared" si="65"/>
        <v>103.88657449369315</v>
      </c>
      <c r="V243" s="90">
        <f t="shared" si="47"/>
        <v>120.0544506624986</v>
      </c>
      <c r="W243" s="90">
        <f t="shared" si="67"/>
        <v>95.618397596849832</v>
      </c>
      <c r="X243" s="90">
        <f t="shared" si="60"/>
        <v>94.3343994023693</v>
      </c>
    </row>
    <row r="244" spans="1:24" s="4" customFormat="1" ht="18" customHeight="1" x14ac:dyDescent="0.3">
      <c r="A244" s="35" t="s">
        <v>226</v>
      </c>
      <c r="B244" s="38" t="s">
        <v>202</v>
      </c>
      <c r="C244" s="98">
        <v>719818.3</v>
      </c>
      <c r="D244" s="99">
        <v>251564.79999999999</v>
      </c>
      <c r="E244" s="85">
        <f t="shared" si="55"/>
        <v>971383.10000000009</v>
      </c>
      <c r="F244" s="86">
        <v>36845</v>
      </c>
      <c r="G244" s="85">
        <f t="shared" si="69"/>
        <v>1008228.1000000001</v>
      </c>
      <c r="H244" s="105">
        <v>67157.600000000006</v>
      </c>
      <c r="I244" s="88">
        <f t="shared" si="68"/>
        <v>1075385.7000000002</v>
      </c>
      <c r="J244" s="85"/>
      <c r="K244" s="88">
        <v>1075385.7000000002</v>
      </c>
      <c r="L244" s="86">
        <f>SUM(L245:L248)</f>
        <v>-3608.1999999999985</v>
      </c>
      <c r="M244" s="85">
        <f t="shared" si="66"/>
        <v>351959.2</v>
      </c>
      <c r="N244" s="85">
        <f t="shared" si="61"/>
        <v>1071777.5000000002</v>
      </c>
      <c r="O244" s="88">
        <f t="shared" si="63"/>
        <v>148.89556156046604</v>
      </c>
      <c r="P244" s="88">
        <v>1655651.08317</v>
      </c>
      <c r="Q244" s="104">
        <v>1617651.4665299999</v>
      </c>
      <c r="R244" s="83">
        <f t="shared" si="64"/>
        <v>-37999.616640000138</v>
      </c>
      <c r="S244" s="104">
        <v>1675581.4953000001</v>
      </c>
      <c r="T244" s="85">
        <f t="shared" si="62"/>
        <v>-57930.028770000208</v>
      </c>
      <c r="U244" s="88">
        <f t="shared" si="65"/>
        <v>96.54269106381912</v>
      </c>
      <c r="V244" s="88">
        <f t="shared" ref="V244:V257" si="70">Q244/C244*100</f>
        <v>224.73052804159045</v>
      </c>
      <c r="W244" s="88">
        <f t="shared" si="67"/>
        <v>150.93165013540585</v>
      </c>
      <c r="X244" s="88">
        <f t="shared" si="60"/>
        <v>97.70485357535334</v>
      </c>
    </row>
    <row r="245" spans="1:24" x14ac:dyDescent="0.3">
      <c r="A245" s="35"/>
      <c r="B245" s="39" t="s">
        <v>182</v>
      </c>
      <c r="C245" s="100">
        <v>435089.9</v>
      </c>
      <c r="D245" s="101">
        <v>4982.2</v>
      </c>
      <c r="E245" s="83">
        <f t="shared" si="55"/>
        <v>440072.10000000003</v>
      </c>
      <c r="F245" s="84">
        <v>-77451.399999999994</v>
      </c>
      <c r="G245" s="83">
        <f t="shared" si="69"/>
        <v>362620.70000000007</v>
      </c>
      <c r="H245" s="103">
        <v>66086.399999999994</v>
      </c>
      <c r="I245" s="90">
        <f t="shared" si="68"/>
        <v>428707.10000000009</v>
      </c>
      <c r="J245" s="91"/>
      <c r="K245" s="90">
        <v>428707.10000000009</v>
      </c>
      <c r="L245" s="84">
        <v>-18821.400000000001</v>
      </c>
      <c r="M245" s="83">
        <f t="shared" si="66"/>
        <v>-25204.200000000004</v>
      </c>
      <c r="N245" s="83">
        <f t="shared" si="61"/>
        <v>409885.70000000007</v>
      </c>
      <c r="O245" s="90">
        <f t="shared" si="63"/>
        <v>94.207128227982324</v>
      </c>
      <c r="P245" s="90">
        <v>743210.48788000003</v>
      </c>
      <c r="Q245" s="102">
        <v>732275.19137999997</v>
      </c>
      <c r="R245" s="83">
        <f t="shared" si="64"/>
        <v>-10935.296500000055</v>
      </c>
      <c r="S245" s="102">
        <v>976017.23849999998</v>
      </c>
      <c r="T245" s="83">
        <f t="shared" si="62"/>
        <v>-243742.04712</v>
      </c>
      <c r="U245" s="90">
        <f t="shared" si="65"/>
        <v>75.026870683698476</v>
      </c>
      <c r="V245" s="90">
        <f t="shared" si="70"/>
        <v>168.3043415579171</v>
      </c>
      <c r="W245" s="90">
        <f t="shared" ref="W245:W257" si="71">Q245/N245*100</f>
        <v>178.65351032739122</v>
      </c>
      <c r="X245" s="90">
        <f t="shared" si="60"/>
        <v>98.528640717760467</v>
      </c>
    </row>
    <row r="246" spans="1:24" x14ac:dyDescent="0.3">
      <c r="A246" s="35"/>
      <c r="B246" s="39" t="s">
        <v>183</v>
      </c>
      <c r="C246" s="100">
        <v>78000.7</v>
      </c>
      <c r="D246" s="101">
        <v>198528.8</v>
      </c>
      <c r="E246" s="83">
        <f t="shared" si="55"/>
        <v>276529.5</v>
      </c>
      <c r="F246" s="84">
        <v>78163.7</v>
      </c>
      <c r="G246" s="83">
        <f t="shared" si="69"/>
        <v>354693.2</v>
      </c>
      <c r="H246" s="84">
        <v>-55978.5</v>
      </c>
      <c r="I246" s="90">
        <f t="shared" si="68"/>
        <v>298714.7</v>
      </c>
      <c r="J246" s="91"/>
      <c r="K246" s="90">
        <v>298714.7</v>
      </c>
      <c r="L246" s="84">
        <v>-25894.6</v>
      </c>
      <c r="M246" s="83">
        <f t="shared" si="66"/>
        <v>194819.4</v>
      </c>
      <c r="N246" s="83">
        <f t="shared" si="61"/>
        <v>272820.10000000003</v>
      </c>
      <c r="O246" s="90">
        <f t="shared" si="63"/>
        <v>349.76622004674323</v>
      </c>
      <c r="P246" s="90">
        <v>294466.71573</v>
      </c>
      <c r="Q246" s="102">
        <v>272522.73272000003</v>
      </c>
      <c r="R246" s="83">
        <f t="shared" si="64"/>
        <v>-21943.983009999967</v>
      </c>
      <c r="S246" s="102">
        <v>86201.661999999997</v>
      </c>
      <c r="T246" s="83">
        <f t="shared" si="62"/>
        <v>186321.07072000002</v>
      </c>
      <c r="U246" s="90">
        <f t="shared" si="65"/>
        <v>316.14556656691843</v>
      </c>
      <c r="V246" s="90">
        <f t="shared" si="70"/>
        <v>349.38498336553391</v>
      </c>
      <c r="W246" s="90">
        <f t="shared" si="71"/>
        <v>99.891002429806306</v>
      </c>
      <c r="X246" s="90">
        <f t="shared" ref="X246:X257" si="72">Q246/P246*100</f>
        <v>92.547890190034025</v>
      </c>
    </row>
    <row r="247" spans="1:24" x14ac:dyDescent="0.3">
      <c r="A247" s="35"/>
      <c r="B247" s="39" t="s">
        <v>184</v>
      </c>
      <c r="C247" s="100">
        <v>168177</v>
      </c>
      <c r="D247" s="101">
        <v>44371.9</v>
      </c>
      <c r="E247" s="83">
        <f t="shared" si="55"/>
        <v>212548.9</v>
      </c>
      <c r="F247" s="84">
        <v>29323.9</v>
      </c>
      <c r="G247" s="83">
        <f t="shared" si="69"/>
        <v>241872.8</v>
      </c>
      <c r="H247" s="103">
        <v>49457.9</v>
      </c>
      <c r="I247" s="90">
        <f t="shared" ref="I247:I257" si="73">G247+H247</f>
        <v>291330.7</v>
      </c>
      <c r="J247" s="91"/>
      <c r="K247" s="90">
        <v>291330.7</v>
      </c>
      <c r="L247" s="84">
        <v>44512.4</v>
      </c>
      <c r="M247" s="83">
        <f t="shared" si="66"/>
        <v>167666.1</v>
      </c>
      <c r="N247" s="83">
        <f t="shared" ref="N247:N257" si="74">K247+L247</f>
        <v>335843.10000000003</v>
      </c>
      <c r="O247" s="90">
        <f t="shared" si="63"/>
        <v>199.69621291853227</v>
      </c>
      <c r="P247" s="90">
        <v>562342.74855999998</v>
      </c>
      <c r="Q247" s="102">
        <v>557948.99834000005</v>
      </c>
      <c r="R247" s="83">
        <f t="shared" si="64"/>
        <v>-4393.750219999929</v>
      </c>
      <c r="S247" s="102">
        <v>546100.30819999997</v>
      </c>
      <c r="T247" s="83">
        <f t="shared" si="62"/>
        <v>11848.690140000079</v>
      </c>
      <c r="U247" s="90">
        <f t="shared" si="65"/>
        <v>102.1696911651734</v>
      </c>
      <c r="V247" s="90">
        <f t="shared" si="70"/>
        <v>331.762963032995</v>
      </c>
      <c r="W247" s="90">
        <f t="shared" si="71"/>
        <v>166.13382807031022</v>
      </c>
      <c r="X247" s="90">
        <f t="shared" si="72"/>
        <v>99.218670422753547</v>
      </c>
    </row>
    <row r="248" spans="1:24" x14ac:dyDescent="0.3">
      <c r="A248" s="35"/>
      <c r="B248" s="39" t="s">
        <v>185</v>
      </c>
      <c r="C248" s="100">
        <v>38550.699999999997</v>
      </c>
      <c r="D248" s="101">
        <v>3681.9</v>
      </c>
      <c r="E248" s="83">
        <f t="shared" ref="E248:E257" si="75">C248+D248</f>
        <v>42232.6</v>
      </c>
      <c r="F248" s="84">
        <v>6808.8</v>
      </c>
      <c r="G248" s="83">
        <f t="shared" si="69"/>
        <v>49041.4</v>
      </c>
      <c r="H248" s="84">
        <v>7591.8</v>
      </c>
      <c r="I248" s="90">
        <f t="shared" si="73"/>
        <v>56633.200000000004</v>
      </c>
      <c r="J248" s="91"/>
      <c r="K248" s="90">
        <v>56633.200000000004</v>
      </c>
      <c r="L248" s="84">
        <v>-3404.6</v>
      </c>
      <c r="M248" s="83">
        <f t="shared" si="66"/>
        <v>14677.9</v>
      </c>
      <c r="N248" s="83">
        <f t="shared" si="74"/>
        <v>53228.600000000006</v>
      </c>
      <c r="O248" s="90">
        <f t="shared" si="63"/>
        <v>138.07427621288332</v>
      </c>
      <c r="P248" s="90">
        <v>55631.131000000001</v>
      </c>
      <c r="Q248" s="102">
        <v>54904.544090000003</v>
      </c>
      <c r="R248" s="83">
        <f t="shared" si="64"/>
        <v>-726.58690999999817</v>
      </c>
      <c r="S248" s="102">
        <v>67262.286600000007</v>
      </c>
      <c r="T248" s="83">
        <f t="shared" si="62"/>
        <v>-12357.742510000004</v>
      </c>
      <c r="U248" s="90">
        <f t="shared" si="65"/>
        <v>81.627531363169552</v>
      </c>
      <c r="V248" s="90">
        <f t="shared" si="70"/>
        <v>142.42165275857508</v>
      </c>
      <c r="W248" s="90">
        <f t="shared" si="71"/>
        <v>103.14857818916899</v>
      </c>
      <c r="X248" s="90">
        <f t="shared" si="72"/>
        <v>98.693920297971289</v>
      </c>
    </row>
    <row r="249" spans="1:24" s="4" customFormat="1" ht="18" customHeight="1" x14ac:dyDescent="0.3">
      <c r="A249" s="35" t="s">
        <v>227</v>
      </c>
      <c r="B249" s="38" t="s">
        <v>203</v>
      </c>
      <c r="C249" s="98">
        <v>143191.5</v>
      </c>
      <c r="D249" s="99">
        <v>56068.3</v>
      </c>
      <c r="E249" s="85">
        <f t="shared" si="75"/>
        <v>199259.8</v>
      </c>
      <c r="F249" s="86">
        <v>24354.7</v>
      </c>
      <c r="G249" s="85">
        <f t="shared" si="69"/>
        <v>223614.5</v>
      </c>
      <c r="H249" s="86">
        <v>31121.200000000001</v>
      </c>
      <c r="I249" s="88">
        <f t="shared" si="73"/>
        <v>254735.7</v>
      </c>
      <c r="J249" s="85">
        <f>SUM(J250:J252)</f>
        <v>300</v>
      </c>
      <c r="K249" s="88">
        <v>255035.7</v>
      </c>
      <c r="L249" s="86">
        <f>SUM(L250:L252)</f>
        <v>2064.3999999999992</v>
      </c>
      <c r="M249" s="85">
        <f t="shared" si="66"/>
        <v>113908.59999999999</v>
      </c>
      <c r="N249" s="85">
        <f t="shared" si="74"/>
        <v>257100.1</v>
      </c>
      <c r="O249" s="88">
        <f t="shared" si="63"/>
        <v>179.54983361442544</v>
      </c>
      <c r="P249" s="88">
        <v>293116.46768</v>
      </c>
      <c r="Q249" s="104">
        <v>290347.75160000002</v>
      </c>
      <c r="R249" s="83">
        <f t="shared" si="64"/>
        <v>-2768.7160799999838</v>
      </c>
      <c r="S249" s="104">
        <v>281499.10129999998</v>
      </c>
      <c r="T249" s="83">
        <f t="shared" si="62"/>
        <v>8848.6503000000375</v>
      </c>
      <c r="U249" s="88">
        <f t="shared" si="65"/>
        <v>103.1434026819751</v>
      </c>
      <c r="V249" s="88">
        <f t="shared" si="70"/>
        <v>202.76884563678709</v>
      </c>
      <c r="W249" s="88">
        <f t="shared" si="71"/>
        <v>112.93179255861823</v>
      </c>
      <c r="X249" s="88">
        <f t="shared" si="72"/>
        <v>99.055421177147025</v>
      </c>
    </row>
    <row r="250" spans="1:24" x14ac:dyDescent="0.3">
      <c r="A250" s="35"/>
      <c r="B250" s="39" t="s">
        <v>186</v>
      </c>
      <c r="C250" s="100">
        <v>27188.3</v>
      </c>
      <c r="D250" s="101">
        <v>47515.9</v>
      </c>
      <c r="E250" s="83">
        <f t="shared" si="75"/>
        <v>74704.2</v>
      </c>
      <c r="F250" s="84">
        <v>20263.2</v>
      </c>
      <c r="G250" s="83">
        <f t="shared" si="69"/>
        <v>94967.4</v>
      </c>
      <c r="H250" s="84">
        <v>21022.5</v>
      </c>
      <c r="I250" s="90">
        <f t="shared" si="73"/>
        <v>115989.9</v>
      </c>
      <c r="J250" s="91"/>
      <c r="K250" s="90">
        <v>115989.9</v>
      </c>
      <c r="L250" s="84">
        <v>-6180.3</v>
      </c>
      <c r="M250" s="83">
        <f t="shared" si="66"/>
        <v>82621.3</v>
      </c>
      <c r="N250" s="83">
        <f t="shared" si="74"/>
        <v>109809.59999999999</v>
      </c>
      <c r="O250" s="90">
        <f t="shared" si="63"/>
        <v>403.88549486359943</v>
      </c>
      <c r="P250" s="90">
        <v>121004.159</v>
      </c>
      <c r="Q250" s="102">
        <v>119016.524</v>
      </c>
      <c r="R250" s="83">
        <f t="shared" si="64"/>
        <v>-1987.6349999999948</v>
      </c>
      <c r="S250" s="102">
        <v>121943.55899999999</v>
      </c>
      <c r="T250" s="83">
        <f t="shared" si="62"/>
        <v>-2927.0349999999889</v>
      </c>
      <c r="U250" s="90">
        <f t="shared" si="65"/>
        <v>97.599680521051553</v>
      </c>
      <c r="V250" s="90">
        <f t="shared" si="70"/>
        <v>437.74904646483969</v>
      </c>
      <c r="W250" s="90">
        <f t="shared" si="71"/>
        <v>108.38444361877286</v>
      </c>
      <c r="X250" s="90">
        <f t="shared" si="72"/>
        <v>98.35738290615285</v>
      </c>
    </row>
    <row r="251" spans="1:24" x14ac:dyDescent="0.3">
      <c r="A251" s="35"/>
      <c r="B251" s="39" t="s">
        <v>187</v>
      </c>
      <c r="C251" s="100">
        <v>103375.7</v>
      </c>
      <c r="D251" s="101">
        <v>3217.4</v>
      </c>
      <c r="E251" s="83">
        <f t="shared" si="75"/>
        <v>106593.09999999999</v>
      </c>
      <c r="F251" s="84">
        <v>3396.5</v>
      </c>
      <c r="G251" s="83">
        <f t="shared" si="69"/>
        <v>109989.59999999999</v>
      </c>
      <c r="H251" s="84">
        <v>13081.2</v>
      </c>
      <c r="I251" s="90">
        <f t="shared" si="73"/>
        <v>123070.79999999999</v>
      </c>
      <c r="J251" s="91"/>
      <c r="K251" s="90">
        <v>123070.79999999999</v>
      </c>
      <c r="L251" s="84">
        <v>9068.7999999999993</v>
      </c>
      <c r="M251" s="83">
        <f t="shared" si="66"/>
        <v>28763.899999999998</v>
      </c>
      <c r="N251" s="83">
        <f t="shared" si="74"/>
        <v>132139.59999999998</v>
      </c>
      <c r="O251" s="90">
        <f t="shared" si="63"/>
        <v>127.824624162158</v>
      </c>
      <c r="P251" s="90">
        <v>142981.61616000001</v>
      </c>
      <c r="Q251" s="102">
        <v>142825.5625</v>
      </c>
      <c r="R251" s="83">
        <f t="shared" si="64"/>
        <v>-156.05366000000504</v>
      </c>
      <c r="S251" s="102">
        <v>146126.277</v>
      </c>
      <c r="T251" s="83">
        <f t="shared" si="62"/>
        <v>-3300.7145000000019</v>
      </c>
      <c r="U251" s="90">
        <f t="shared" si="65"/>
        <v>97.741190313087898</v>
      </c>
      <c r="V251" s="90">
        <f t="shared" si="70"/>
        <v>138.16164001791523</v>
      </c>
      <c r="W251" s="90">
        <f t="shared" si="71"/>
        <v>108.08687365483172</v>
      </c>
      <c r="X251" s="90">
        <f t="shared" si="72"/>
        <v>99.890857535261475</v>
      </c>
    </row>
    <row r="252" spans="1:24" x14ac:dyDescent="0.3">
      <c r="A252" s="35"/>
      <c r="B252" s="39" t="s">
        <v>188</v>
      </c>
      <c r="C252" s="100">
        <v>12627.5</v>
      </c>
      <c r="D252" s="101">
        <v>5335</v>
      </c>
      <c r="E252" s="83">
        <f t="shared" si="75"/>
        <v>17962.5</v>
      </c>
      <c r="F252" s="84">
        <v>695</v>
      </c>
      <c r="G252" s="83">
        <f t="shared" si="69"/>
        <v>18657.5</v>
      </c>
      <c r="H252" s="84">
        <v>-2982.5</v>
      </c>
      <c r="I252" s="90">
        <f t="shared" si="73"/>
        <v>15675</v>
      </c>
      <c r="J252" s="91">
        <v>300</v>
      </c>
      <c r="K252" s="90">
        <v>15975</v>
      </c>
      <c r="L252" s="84">
        <v>-824.1</v>
      </c>
      <c r="M252" s="83">
        <f t="shared" si="66"/>
        <v>2523.4</v>
      </c>
      <c r="N252" s="83">
        <f t="shared" si="74"/>
        <v>15150.9</v>
      </c>
      <c r="O252" s="90">
        <f t="shared" si="63"/>
        <v>119.98336962977628</v>
      </c>
      <c r="P252" s="90">
        <v>29130.692520000001</v>
      </c>
      <c r="Q252" s="102">
        <v>28505.665100000002</v>
      </c>
      <c r="R252" s="83">
        <f t="shared" si="64"/>
        <v>-625.02741999999853</v>
      </c>
      <c r="S252" s="102">
        <v>13429.265299999999</v>
      </c>
      <c r="T252" s="83">
        <f t="shared" si="62"/>
        <v>15076.399800000003</v>
      </c>
      <c r="U252" s="90">
        <f t="shared" si="65"/>
        <v>212.26526145104904</v>
      </c>
      <c r="V252" s="90">
        <f t="shared" si="70"/>
        <v>225.74274480300934</v>
      </c>
      <c r="W252" s="90">
        <f t="shared" si="71"/>
        <v>188.14502834815096</v>
      </c>
      <c r="X252" s="90">
        <f t="shared" si="72"/>
        <v>97.854402467188578</v>
      </c>
    </row>
    <row r="253" spans="1:24" s="4" customFormat="1" ht="31.5" x14ac:dyDescent="0.3">
      <c r="A253" s="35" t="s">
        <v>228</v>
      </c>
      <c r="B253" s="38" t="s">
        <v>204</v>
      </c>
      <c r="C253" s="98">
        <v>1589179.1</v>
      </c>
      <c r="D253" s="99"/>
      <c r="E253" s="85">
        <f t="shared" si="75"/>
        <v>1589179.1</v>
      </c>
      <c r="F253" s="86">
        <v>550000</v>
      </c>
      <c r="G253" s="85">
        <f t="shared" si="69"/>
        <v>2139179.1</v>
      </c>
      <c r="H253" s="86">
        <v>227000</v>
      </c>
      <c r="I253" s="88">
        <f t="shared" si="73"/>
        <v>2366179.1</v>
      </c>
      <c r="J253" s="89"/>
      <c r="K253" s="88">
        <v>2366179.1</v>
      </c>
      <c r="L253" s="86"/>
      <c r="M253" s="85">
        <f>D253+F253+H253+J253+L253</f>
        <v>777000</v>
      </c>
      <c r="N253" s="85">
        <f t="shared" si="74"/>
        <v>2366179.1</v>
      </c>
      <c r="O253" s="88">
        <f t="shared" si="63"/>
        <v>148.89316754794976</v>
      </c>
      <c r="P253" s="88">
        <v>2366179.1</v>
      </c>
      <c r="Q253" s="88">
        <v>2198068.39194</v>
      </c>
      <c r="R253" s="83">
        <f t="shared" si="64"/>
        <v>-168110.70806000009</v>
      </c>
      <c r="S253" s="104">
        <v>2157939.4611</v>
      </c>
      <c r="T253" s="83">
        <f t="shared" si="62"/>
        <v>40128.930840000045</v>
      </c>
      <c r="U253" s="88">
        <f t="shared" si="65"/>
        <v>101.85959483865894</v>
      </c>
      <c r="V253" s="88">
        <f t="shared" si="70"/>
        <v>138.3147054941762</v>
      </c>
      <c r="W253" s="88">
        <f t="shared" si="71"/>
        <v>92.895266970281327</v>
      </c>
      <c r="X253" s="88">
        <f t="shared" si="72"/>
        <v>92.895266970281327</v>
      </c>
    </row>
    <row r="254" spans="1:24" s="4" customFormat="1" ht="47.25" x14ac:dyDescent="0.3">
      <c r="A254" s="35" t="s">
        <v>236</v>
      </c>
      <c r="B254" s="38" t="s">
        <v>205</v>
      </c>
      <c r="C254" s="98">
        <v>3480732</v>
      </c>
      <c r="D254" s="99">
        <v>318299</v>
      </c>
      <c r="E254" s="85">
        <f t="shared" si="75"/>
        <v>3799031</v>
      </c>
      <c r="F254" s="86">
        <v>715249.8</v>
      </c>
      <c r="G254" s="85">
        <f t="shared" si="69"/>
        <v>4514280.8</v>
      </c>
      <c r="H254" s="105">
        <v>857785.8</v>
      </c>
      <c r="I254" s="88">
        <f t="shared" si="73"/>
        <v>5372066.5999999996</v>
      </c>
      <c r="J254" s="85">
        <f>SUM(J255:J257)</f>
        <v>93132.1</v>
      </c>
      <c r="K254" s="88">
        <v>5465198.6999999993</v>
      </c>
      <c r="L254" s="86">
        <f>SUM(L255:L257)</f>
        <v>145461</v>
      </c>
      <c r="M254" s="85">
        <f>D254+F254+H254+J254+L254</f>
        <v>2129927.7000000002</v>
      </c>
      <c r="N254" s="85">
        <f t="shared" si="74"/>
        <v>5610659.6999999993</v>
      </c>
      <c r="O254" s="88">
        <f t="shared" si="63"/>
        <v>161.19194755585892</v>
      </c>
      <c r="P254" s="88">
        <v>5556769.7609999999</v>
      </c>
      <c r="Q254" s="88">
        <v>5524368.0854599997</v>
      </c>
      <c r="R254" s="83">
        <f t="shared" si="64"/>
        <v>-32401.6755400002</v>
      </c>
      <c r="S254" s="104">
        <v>5452274.2926000003</v>
      </c>
      <c r="T254" s="83">
        <f t="shared" si="62"/>
        <v>72093.792859999463</v>
      </c>
      <c r="U254" s="88">
        <f t="shared" si="65"/>
        <v>101.3222701021819</v>
      </c>
      <c r="V254" s="88">
        <f t="shared" si="70"/>
        <v>158.7128249305031</v>
      </c>
      <c r="W254" s="88">
        <f t="shared" si="71"/>
        <v>98.462005910998315</v>
      </c>
      <c r="X254" s="88">
        <f>Q254/P254*100</f>
        <v>99.416897281449195</v>
      </c>
    </row>
    <row r="255" spans="1:24" ht="47.25" x14ac:dyDescent="0.3">
      <c r="A255" s="35"/>
      <c r="B255" s="39" t="s">
        <v>189</v>
      </c>
      <c r="C255" s="100">
        <v>3203154</v>
      </c>
      <c r="D255" s="101"/>
      <c r="E255" s="83">
        <f t="shared" si="75"/>
        <v>3203154</v>
      </c>
      <c r="F255" s="84"/>
      <c r="G255" s="83">
        <f t="shared" si="69"/>
        <v>3203154</v>
      </c>
      <c r="H255" s="84"/>
      <c r="I255" s="90">
        <f t="shared" si="73"/>
        <v>3203154</v>
      </c>
      <c r="J255" s="91"/>
      <c r="K255" s="90">
        <v>3203154</v>
      </c>
      <c r="L255" s="84"/>
      <c r="M255" s="83">
        <f>D255+F255+H255+J255+L255</f>
        <v>0</v>
      </c>
      <c r="N255" s="83">
        <f t="shared" si="74"/>
        <v>3203154</v>
      </c>
      <c r="O255" s="90">
        <f t="shared" si="63"/>
        <v>100</v>
      </c>
      <c r="P255" s="90">
        <v>3203154</v>
      </c>
      <c r="Q255" s="102">
        <v>3201497.4</v>
      </c>
      <c r="R255" s="83">
        <f t="shared" si="64"/>
        <v>-1656.6000000000931</v>
      </c>
      <c r="S255" s="102">
        <v>3245438.1069999998</v>
      </c>
      <c r="T255" s="83">
        <f t="shared" si="62"/>
        <v>-43940.706999999937</v>
      </c>
      <c r="U255" s="90">
        <f t="shared" si="65"/>
        <v>98.646077800552561</v>
      </c>
      <c r="V255" s="90">
        <f t="shared" si="70"/>
        <v>99.948282224332644</v>
      </c>
      <c r="W255" s="90">
        <f t="shared" si="71"/>
        <v>99.948282224332644</v>
      </c>
      <c r="X255" s="90">
        <f t="shared" si="72"/>
        <v>99.948282224332644</v>
      </c>
    </row>
    <row r="256" spans="1:24" x14ac:dyDescent="0.3">
      <c r="A256" s="35"/>
      <c r="B256" s="39" t="s">
        <v>190</v>
      </c>
      <c r="C256" s="100">
        <v>59900</v>
      </c>
      <c r="D256" s="101">
        <v>256356</v>
      </c>
      <c r="E256" s="83">
        <f t="shared" si="75"/>
        <v>316256</v>
      </c>
      <c r="F256" s="84">
        <v>713649.8</v>
      </c>
      <c r="G256" s="83">
        <f t="shared" si="69"/>
        <v>1029905.8</v>
      </c>
      <c r="H256" s="103">
        <v>852412.7</v>
      </c>
      <c r="I256" s="90">
        <f t="shared" si="73"/>
        <v>1882318.5</v>
      </c>
      <c r="J256" s="91">
        <v>93132.1</v>
      </c>
      <c r="K256" s="90">
        <v>1975450.6</v>
      </c>
      <c r="L256" s="84">
        <v>144461</v>
      </c>
      <c r="M256" s="83">
        <f t="shared" ref="M256:M257" si="76">D256+F256+H256+J256+L256</f>
        <v>2060011.6</v>
      </c>
      <c r="N256" s="83">
        <f t="shared" si="74"/>
        <v>2119911.6</v>
      </c>
      <c r="O256" s="90">
        <f t="shared" si="63"/>
        <v>3539.0844741235392</v>
      </c>
      <c r="P256" s="90">
        <v>2124508.6</v>
      </c>
      <c r="Q256" s="102">
        <v>2117785.2209000001</v>
      </c>
      <c r="R256" s="83">
        <f t="shared" si="64"/>
        <v>-6723.3791000000201</v>
      </c>
      <c r="S256" s="102">
        <v>2128417.5167999999</v>
      </c>
      <c r="T256" s="83">
        <f t="shared" si="62"/>
        <v>-10632.295899999794</v>
      </c>
      <c r="U256" s="90">
        <f t="shared" si="65"/>
        <v>99.500460045264745</v>
      </c>
      <c r="V256" s="90">
        <f t="shared" si="70"/>
        <v>3535.5345924874791</v>
      </c>
      <c r="W256" s="90">
        <f t="shared" si="71"/>
        <v>99.89969491652387</v>
      </c>
      <c r="X256" s="90">
        <f t="shared" si="72"/>
        <v>99.683532507234844</v>
      </c>
    </row>
    <row r="257" spans="1:24" x14ac:dyDescent="0.3">
      <c r="A257" s="35"/>
      <c r="B257" s="39" t="s">
        <v>191</v>
      </c>
      <c r="C257" s="100">
        <v>217678</v>
      </c>
      <c r="D257" s="101">
        <v>61943</v>
      </c>
      <c r="E257" s="83">
        <f t="shared" si="75"/>
        <v>279621</v>
      </c>
      <c r="F257" s="84">
        <v>1600</v>
      </c>
      <c r="G257" s="83">
        <f t="shared" si="69"/>
        <v>281221</v>
      </c>
      <c r="H257" s="84">
        <v>5373.1</v>
      </c>
      <c r="I257" s="90">
        <f t="shared" si="73"/>
        <v>286594.09999999998</v>
      </c>
      <c r="J257" s="91"/>
      <c r="K257" s="90">
        <v>286594.09999999998</v>
      </c>
      <c r="L257" s="84">
        <v>1000</v>
      </c>
      <c r="M257" s="83">
        <f t="shared" si="76"/>
        <v>69916.100000000006</v>
      </c>
      <c r="N257" s="83">
        <f t="shared" si="74"/>
        <v>287594.09999999998</v>
      </c>
      <c r="O257" s="90">
        <f t="shared" si="63"/>
        <v>132.11904740028848</v>
      </c>
      <c r="P257" s="90">
        <v>229107.16099999999</v>
      </c>
      <c r="Q257" s="102">
        <v>205085.46455999999</v>
      </c>
      <c r="R257" s="83">
        <f t="shared" si="64"/>
        <v>-24021.69644</v>
      </c>
      <c r="S257" s="87">
        <v>78418.668799999999</v>
      </c>
      <c r="T257" s="83">
        <f t="shared" si="62"/>
        <v>126666.79575999999</v>
      </c>
      <c r="U257" s="90">
        <f t="shared" si="65"/>
        <v>261.52632746553326</v>
      </c>
      <c r="V257" s="90">
        <f t="shared" si="70"/>
        <v>94.215062872683504</v>
      </c>
      <c r="W257" s="90">
        <f t="shared" si="71"/>
        <v>71.310734316176863</v>
      </c>
      <c r="X257" s="90">
        <f t="shared" si="72"/>
        <v>89.51508266474481</v>
      </c>
    </row>
    <row r="259" spans="1:24" x14ac:dyDescent="0.3">
      <c r="H259" s="44">
        <f>H182+H191+H193+H198+H209+H214+H219+H227+H230+H238+H244+H249+H253+H254</f>
        <v>10073310</v>
      </c>
      <c r="L259" s="44"/>
    </row>
    <row r="260" spans="1:24" x14ac:dyDescent="0.3">
      <c r="H260" s="44"/>
    </row>
    <row r="261" spans="1:24" x14ac:dyDescent="0.3">
      <c r="H261" s="44"/>
    </row>
  </sheetData>
  <mergeCells count="23">
    <mergeCell ref="S4:U4"/>
    <mergeCell ref="L4:L5"/>
    <mergeCell ref="J4:J5"/>
    <mergeCell ref="Q4:Q5"/>
    <mergeCell ref="I4:I5"/>
    <mergeCell ref="M4:M5"/>
    <mergeCell ref="K4:K5"/>
    <mergeCell ref="X4:X5"/>
    <mergeCell ref="B1:C1"/>
    <mergeCell ref="A2:U2"/>
    <mergeCell ref="A4:A5"/>
    <mergeCell ref="B4:B5"/>
    <mergeCell ref="C4:C5"/>
    <mergeCell ref="D4:D5"/>
    <mergeCell ref="E4:E5"/>
    <mergeCell ref="O4:O5"/>
    <mergeCell ref="F4:F5"/>
    <mergeCell ref="G4:G5"/>
    <mergeCell ref="N4:N5"/>
    <mergeCell ref="H4:H5"/>
    <mergeCell ref="P4:P5"/>
    <mergeCell ref="W4:W5"/>
    <mergeCell ref="V4:V5"/>
  </mergeCells>
  <printOptions horizontalCentered="1"/>
  <pageMargins left="0.23622047244094491" right="0.23622047244094491" top="0.74803149606299213" bottom="0.74803149606299213" header="0.31496062992125984" footer="0.31496062992125984"/>
  <pageSetup paperSize="9" scale="70" fitToHeight="0" orientation="landscape" r:id="rId1"/>
  <headerFooter alignWithMargins="0">
    <oddFooter>&amp;C&amp;P</oddFooter>
  </headerFooter>
  <ignoredErrors>
    <ignoredError sqref="M242 M243:M252" evalError="1"/>
    <ignoredError sqref="L214 L220:L227 L230:L23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(2)</vt:lpstr>
      <vt:lpstr>'Лист1 (2)'!Заголовки_для_печати</vt:lpstr>
      <vt:lpstr>'Лист1 (2)'!Область_печати</vt:lpstr>
    </vt:vector>
  </TitlesOfParts>
  <Company>MinFin 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V_Andronnikova</cp:lastModifiedBy>
  <cp:lastPrinted>2021-06-08T04:26:54Z</cp:lastPrinted>
  <dcterms:created xsi:type="dcterms:W3CDTF">2008-09-22T12:52:04Z</dcterms:created>
  <dcterms:modified xsi:type="dcterms:W3CDTF">2021-06-08T04:55:00Z</dcterms:modified>
</cp:coreProperties>
</file>